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kcanetta\Downloads\"/>
    </mc:Choice>
  </mc:AlternateContent>
  <xr:revisionPtr revIDLastSave="0" documentId="8_{DDFFEA85-864D-47A3-B4A1-F813ECD08ED9}" xr6:coauthVersionLast="47" xr6:coauthVersionMax="47" xr10:uidLastSave="{00000000-0000-0000-0000-000000000000}"/>
  <bookViews>
    <workbookView xWindow="60" yWindow="-16320" windowWidth="29040" windowHeight="15840" tabRatio="814" xr2:uid="{3B344A5D-0549-481E-BB9D-69453A088753}"/>
  </bookViews>
  <sheets>
    <sheet name="Facility and User Information" sheetId="7" r:id="rId1"/>
    <sheet name="A. Solid Waste Prevention" sheetId="6" r:id="rId2"/>
    <sheet name="B. Recycling" sheetId="4" r:id="rId3"/>
    <sheet name="C. Waste Disposal" sheetId="9" r:id="rId4"/>
    <sheet name="Conversion Tool-Recycling" sheetId="1" state="hidden" r:id="rId5"/>
    <sheet name="Conversion Tool-Waste Disposal" sheetId="3" state="hidden" r:id="rId6"/>
    <sheet name="Conversion Factors" sheetId="2" state="hidden" r:id="rId7"/>
    <sheet name="D. Plastic Pollution Reduction" sheetId="10" r:id="rId8"/>
    <sheet name="E. Episodic Solid Waste Event" sheetId="11" r:id="rId9"/>
    <sheet name="Conversion factors used" sheetId="12" state="hidden" r:id="rId10"/>
    <sheet name="Diversion Rates" sheetId="14" r:id="rId11"/>
    <sheet name="Lists" sheetId="5" state="hidden" r:id="rId12"/>
    <sheet name="Dropdowns in SWMD" sheetId="13" state="hidden" r:id="rId1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4" l="1"/>
  <c r="D25" i="14"/>
  <c r="I61" i="4" a="1"/>
  <c r="I61" i="4"/>
  <c r="I62" i="4" a="1"/>
  <c r="I62" i="4"/>
  <c r="I64" i="4" a="1"/>
  <c r="I64" i="4"/>
  <c r="I65" i="4" a="1"/>
  <c r="I65" i="4"/>
  <c r="I67" i="4" a="1"/>
  <c r="I67" i="4"/>
  <c r="I68" i="4" a="1"/>
  <c r="I68" i="4"/>
  <c r="I69" i="4" a="1"/>
  <c r="I69" i="4"/>
  <c r="I71" i="4" a="1"/>
  <c r="I71" i="4"/>
  <c r="I72" i="4" a="1"/>
  <c r="I72" i="4"/>
  <c r="I73" i="4" a="1"/>
  <c r="I73" i="4"/>
  <c r="I74" i="4" a="1"/>
  <c r="I74" i="4"/>
  <c r="I75" i="4" a="1"/>
  <c r="I75" i="4"/>
  <c r="I76" i="4" a="1"/>
  <c r="I76" i="4"/>
  <c r="I77" i="4" a="1"/>
  <c r="I77" i="4"/>
  <c r="I78" i="4" a="1"/>
  <c r="I78" i="4"/>
  <c r="I80" i="4" a="1"/>
  <c r="I80" i="4"/>
  <c r="I81" i="4" a="1"/>
  <c r="I81" i="4"/>
  <c r="I82" i="4" a="1"/>
  <c r="I82" i="4"/>
  <c r="I83" i="4" a="1"/>
  <c r="I83" i="4"/>
  <c r="I84" i="4" a="1"/>
  <c r="I84" i="4"/>
  <c r="I85" i="4" a="1"/>
  <c r="I85" i="4"/>
  <c r="I86" i="4" a="1"/>
  <c r="I86" i="4"/>
  <c r="I87" i="4" a="1"/>
  <c r="I87" i="4"/>
  <c r="I88" i="4" a="1"/>
  <c r="I88" i="4"/>
  <c r="I89" i="4" a="1"/>
  <c r="I89" i="4"/>
  <c r="C32" i="5"/>
  <c r="I31" i="4" a="1"/>
  <c r="I31" i="4"/>
  <c r="C34" i="5"/>
  <c r="I33" i="4" a="1"/>
  <c r="I33" i="4"/>
  <c r="C24" i="5"/>
  <c r="I23" i="4" a="1"/>
  <c r="C25" i="5"/>
  <c r="I24" i="4" a="1"/>
  <c r="C26" i="5"/>
  <c r="I25" i="4" a="1"/>
  <c r="C27" i="5"/>
  <c r="I26" i="4" a="1"/>
  <c r="C28" i="5"/>
  <c r="I27" i="4" a="1"/>
  <c r="C29" i="5"/>
  <c r="I28" i="4" a="1"/>
  <c r="C30" i="5"/>
  <c r="I29" i="4" a="1"/>
  <c r="C33" i="5"/>
  <c r="I32" i="4" a="1"/>
  <c r="C35" i="5"/>
  <c r="I34" i="4" a="1"/>
  <c r="C36" i="5"/>
  <c r="I35" i="4" a="1"/>
  <c r="C37" i="5"/>
  <c r="I36" i="4" a="1"/>
  <c r="C38" i="5"/>
  <c r="I37" i="4" a="1"/>
  <c r="C39" i="5"/>
  <c r="I38" i="4" a="1"/>
  <c r="C41" i="5"/>
  <c r="I40" i="4" a="1"/>
  <c r="C42" i="5"/>
  <c r="I41" i="4" a="1"/>
  <c r="C43" i="5"/>
  <c r="I42" i="4" a="1"/>
  <c r="C44" i="5"/>
  <c r="I43" i="4" a="1"/>
  <c r="C45" i="5"/>
  <c r="I44" i="4" a="1"/>
  <c r="C46" i="5"/>
  <c r="I45" i="4" a="1"/>
  <c r="C48" i="5"/>
  <c r="I47" i="4" a="1"/>
  <c r="C49" i="5"/>
  <c r="I48" i="4" a="1"/>
  <c r="C50" i="5"/>
  <c r="I49" i="4" a="1"/>
  <c r="C51" i="5"/>
  <c r="I50" i="4" a="1"/>
  <c r="C52" i="5"/>
  <c r="I51" i="4" a="1"/>
  <c r="C53" i="5"/>
  <c r="I52" i="4" a="1"/>
  <c r="C54" i="5"/>
  <c r="I53" i="4" a="1"/>
  <c r="C55" i="5"/>
  <c r="I54" i="4" a="1"/>
  <c r="C56" i="5"/>
  <c r="I55" i="4" a="1"/>
  <c r="C57" i="5"/>
  <c r="I56" i="4" a="1"/>
  <c r="C59" i="5"/>
  <c r="I58" i="4" a="1"/>
  <c r="C60" i="5"/>
  <c r="I59" i="4" a="1"/>
  <c r="C62" i="5"/>
  <c r="C63" i="5"/>
  <c r="C65" i="5"/>
  <c r="C66" i="5"/>
  <c r="C68" i="5"/>
  <c r="C69" i="5"/>
  <c r="C70" i="5"/>
  <c r="C72" i="5"/>
  <c r="C73" i="5"/>
  <c r="C74" i="5"/>
  <c r="C75" i="5"/>
  <c r="C76" i="5"/>
  <c r="C77" i="5"/>
  <c r="C79" i="5"/>
  <c r="C81" i="5"/>
  <c r="C82" i="5"/>
  <c r="C83" i="5"/>
  <c r="C84" i="5"/>
  <c r="C85" i="5"/>
  <c r="C86" i="5"/>
  <c r="C87" i="5"/>
  <c r="C88" i="5"/>
  <c r="C89" i="5"/>
  <c r="C90" i="5"/>
  <c r="C21" i="5"/>
  <c r="I20" i="4" a="1"/>
  <c r="I20" i="4"/>
  <c r="C22" i="5"/>
  <c r="I21" i="4" a="1"/>
  <c r="I21" i="4"/>
  <c r="I23" i="4"/>
  <c r="I24" i="4"/>
  <c r="I25" i="4"/>
  <c r="I26" i="4"/>
  <c r="I27" i="4"/>
  <c r="I28" i="4"/>
  <c r="I29" i="4"/>
  <c r="I32" i="4"/>
  <c r="I34" i="4"/>
  <c r="I35" i="4"/>
  <c r="I36" i="4"/>
  <c r="I37" i="4"/>
  <c r="I38" i="4"/>
  <c r="I40" i="4"/>
  <c r="I41" i="4"/>
  <c r="I42" i="4"/>
  <c r="I43" i="4"/>
  <c r="I44" i="4"/>
  <c r="I45" i="4"/>
  <c r="I47" i="4"/>
  <c r="I48" i="4"/>
  <c r="I49" i="4"/>
  <c r="I50" i="4"/>
  <c r="I51" i="4"/>
  <c r="I52" i="4"/>
  <c r="I53" i="4"/>
  <c r="I54" i="4"/>
  <c r="I55" i="4"/>
  <c r="I56" i="4"/>
  <c r="I58" i="4"/>
  <c r="I59" i="4"/>
  <c r="I91" i="4"/>
  <c r="D18" i="14"/>
  <c r="D19" i="14"/>
  <c r="D20" i="14"/>
  <c r="C7" i="14"/>
  <c r="D15" i="14"/>
  <c r="D17" i="14"/>
  <c r="C8" i="14"/>
  <c r="C9" i="14"/>
  <c r="C94" i="5"/>
  <c r="G19" i="9" a="1"/>
  <c r="G19" i="9"/>
  <c r="D27" i="14"/>
  <c r="D7" i="14"/>
  <c r="C91" i="5"/>
  <c r="G16" i="9" a="1"/>
  <c r="G16" i="9"/>
  <c r="D8" i="14"/>
  <c r="D9" i="14"/>
  <c r="C95" i="5"/>
  <c r="G20" i="9" a="1"/>
  <c r="G20" i="9"/>
  <c r="D28" i="14"/>
  <c r="E7" i="14"/>
  <c r="C92" i="5"/>
  <c r="G17" i="9" a="1"/>
  <c r="G17" i="9"/>
  <c r="D26" i="14"/>
  <c r="E8" i="14"/>
  <c r="E9" i="14"/>
  <c r="F9" i="14"/>
  <c r="F8" i="14"/>
  <c r="E101" i="5"/>
  <c r="G12" i="11" a="1"/>
  <c r="G12" i="11"/>
  <c r="E12" i="10"/>
  <c r="E10" i="10"/>
  <c r="G13" i="11" a="1"/>
  <c r="G13" i="11"/>
  <c r="D16" i="14"/>
  <c r="K11" i="1"/>
  <c r="O15" i="1"/>
  <c r="O11" i="1"/>
  <c r="J22" i="3" a="1"/>
  <c r="J22" i="3"/>
  <c r="J51" i="1"/>
  <c r="J53" i="1"/>
  <c r="K53" i="1"/>
  <c r="K52" i="1"/>
  <c r="K51" i="1"/>
  <c r="K50" i="1"/>
  <c r="K49" i="1"/>
  <c r="K48" i="1"/>
  <c r="J46" i="1"/>
  <c r="K47" i="1"/>
  <c r="J37" i="1"/>
  <c r="J36" i="1"/>
  <c r="J39" i="1"/>
  <c r="J42" i="1"/>
  <c r="K46" i="1"/>
  <c r="K45" i="1"/>
  <c r="K44" i="1"/>
  <c r="K43" i="1"/>
  <c r="K42" i="1"/>
  <c r="K41" i="1"/>
  <c r="K40" i="1"/>
  <c r="K39" i="1"/>
  <c r="K38" i="1"/>
  <c r="K37" i="1"/>
  <c r="K36" i="1"/>
  <c r="K35" i="1"/>
  <c r="K34" i="1"/>
  <c r="J33" i="1"/>
  <c r="J32" i="1"/>
  <c r="J31" i="1"/>
  <c r="K33" i="1"/>
  <c r="K32" i="1"/>
  <c r="K31" i="1"/>
  <c r="K30" i="1"/>
  <c r="K29" i="1"/>
  <c r="K27" i="1"/>
  <c r="K26" i="1"/>
  <c r="K25" i="1"/>
  <c r="K24" i="1"/>
  <c r="K23" i="1"/>
  <c r="J24" i="1"/>
  <c r="J22" i="1"/>
  <c r="J21" i="1"/>
  <c r="J20" i="1"/>
  <c r="K22" i="1"/>
  <c r="K21" i="1"/>
  <c r="K20" i="1"/>
  <c r="K19" i="1"/>
  <c r="K18" i="1"/>
  <c r="J18" i="1"/>
  <c r="J11" i="1"/>
  <c r="K16" i="1"/>
  <c r="K15" i="1"/>
  <c r="K14" i="1"/>
  <c r="K13" i="1"/>
  <c r="K12" i="1"/>
  <c r="K22" i="3"/>
  <c r="C58" i="2"/>
  <c r="J19" i="3"/>
  <c r="B58" i="2"/>
  <c r="I19" i="3"/>
  <c r="K19" i="3"/>
  <c r="C55" i="2"/>
  <c r="J16" i="3"/>
  <c r="K16" i="3"/>
  <c r="C52" i="2"/>
  <c r="C53" i="2"/>
  <c r="J14" i="3"/>
  <c r="C54" i="2"/>
  <c r="C51" i="2"/>
  <c r="B57" i="2"/>
  <c r="B56" i="2"/>
  <c r="I17" i="3"/>
  <c r="D52" i="2"/>
  <c r="J13" i="3"/>
  <c r="D51" i="2"/>
  <c r="J12" i="3"/>
  <c r="K12" i="3"/>
  <c r="K13" i="3"/>
  <c r="I18" i="3"/>
  <c r="J15" i="3"/>
  <c r="K14" i="3"/>
  <c r="I24" i="3"/>
  <c r="J24" i="3"/>
  <c r="L17" i="1"/>
  <c r="K18" i="3"/>
  <c r="K17" i="3"/>
  <c r="K15" i="3"/>
  <c r="L28" i="1"/>
  <c r="L52" i="1"/>
  <c r="L50" i="1"/>
  <c r="L48" i="1"/>
  <c r="L49" i="1"/>
  <c r="L47" i="1"/>
  <c r="L45" i="1"/>
  <c r="L44" i="1"/>
  <c r="L43" i="1"/>
  <c r="L41" i="1"/>
  <c r="L40" i="1"/>
  <c r="L38" i="1"/>
  <c r="L35" i="1"/>
  <c r="L34" i="1"/>
  <c r="L30" i="1"/>
  <c r="L29" i="1"/>
  <c r="L27" i="1"/>
  <c r="L26" i="1"/>
  <c r="L25" i="1"/>
  <c r="L23" i="1"/>
  <c r="L19" i="1"/>
  <c r="L16" i="1"/>
  <c r="L15" i="1"/>
  <c r="L14" i="1"/>
  <c r="L13" i="1"/>
  <c r="K24" i="3"/>
  <c r="J55" i="1"/>
  <c r="L12" i="1"/>
  <c r="K55" i="1"/>
  <c r="L31" i="1"/>
  <c r="L32" i="1"/>
  <c r="L36" i="1"/>
  <c r="L51" i="1"/>
  <c r="L20" i="1"/>
  <c r="L37" i="1"/>
  <c r="L46" i="1"/>
  <c r="L33" i="1"/>
  <c r="L53" i="1"/>
  <c r="L21" i="1"/>
  <c r="L22" i="1"/>
  <c r="L24" i="1"/>
  <c r="L39" i="1"/>
  <c r="L42" i="1"/>
  <c r="L11" i="1"/>
  <c r="L18"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Blumenthal, Cara</author>
  </authors>
  <commentList>
    <comment ref="B42" authorId="0" shapeId="0" xr:uid="{0C2F3DAA-D67A-4658-815C-C6F3198F63B4}">
      <text>
        <r>
          <rPr>
            <b/>
            <sz val="9"/>
            <color indexed="81"/>
            <rFont val="Tahoma"/>
            <family val="2"/>
          </rPr>
          <t xml:space="preserve">Definition: </t>
        </r>
        <r>
          <rPr>
            <sz val="9"/>
            <color indexed="81"/>
            <rFont val="Tahoma"/>
            <family val="2"/>
          </rPr>
          <t xml:space="preserve">Grasscycling is a practice where staff maintains lawns or grassy areas by mowing and leaves the grass clippings on the ground to mulch and decompose and eventually serve as a soil amendment fertilizer, rather than collecting those glass clippings. 
The term represents the change in turf management for residential lawns as part of the push to reduce the huge quantities of bagged lawn clippings going into landfills.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Blumenthal, Cara</author>
  </authors>
  <commentList>
    <comment ref="A10" authorId="0" shapeId="0" xr:uid="{00000000-0006-0000-0300-000001000000}">
      <text>
        <r>
          <rPr>
            <sz val="9"/>
            <color indexed="81"/>
            <rFont val="Tahoma"/>
            <family val="2"/>
          </rPr>
          <t>DOI: No volume to weight conversion, only weights accepted; EPA: Not listed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<sst xmlns="http://schemas.openxmlformats.org/spreadsheetml/2006/main" count="1319" uniqueCount="458">
  <si>
    <t>Concessioner Solid Waste and Plastic Data Collection Template</t>
  </si>
  <si>
    <t>Facility and User Information</t>
  </si>
  <si>
    <t>Concessioner Name:</t>
  </si>
  <si>
    <t>Park Unit Name:</t>
  </si>
  <si>
    <t>Date Completed:</t>
  </si>
  <si>
    <t xml:space="preserve">Completed by:  </t>
  </si>
  <si>
    <t>A. Solid Waste Prevention</t>
  </si>
  <si>
    <t>In the questions below, the term "facility" is referring to all of the combined facilities managed by your organization and that are inside the park.</t>
  </si>
  <si>
    <t>Because of security measures being taken in the Solid Waste Management database, we request all users not to put any special character (semicolon, backslash, and single quote) in any of the text fields below.</t>
  </si>
  <si>
    <t>1)</t>
  </si>
  <si>
    <t>Is your facility in owned or leased space?</t>
  </si>
  <si>
    <t>Leased</t>
  </si>
  <si>
    <t>Pre-selected and hidden - Always assigned under operating lease - Talk to Dawn about additional dropdown option</t>
  </si>
  <si>
    <t>1a)</t>
  </si>
  <si>
    <t>If your facility is in leased space, is it within a multi-tenant building?</t>
  </si>
  <si>
    <t>Not Applicable</t>
  </si>
  <si>
    <t>2)</t>
  </si>
  <si>
    <t>Is your facility composed of multiple buildings on a campus, such as a national park, refuge, school, recreational area, or other unit?</t>
  </si>
  <si>
    <t>3)</t>
  </si>
  <si>
    <t>Is your facility greater than 10,000 gross square feet?</t>
  </si>
  <si>
    <t>3a)</t>
  </si>
  <si>
    <t>2a)</t>
  </si>
  <si>
    <t>Is your facility greater than 5,000 gross square feet?</t>
  </si>
  <si>
    <t>4)</t>
  </si>
  <si>
    <t>Does your facility have an active office products recycling program?</t>
  </si>
  <si>
    <t>5)</t>
  </si>
  <si>
    <t>Does your facility have housing units?</t>
  </si>
  <si>
    <t>5a)</t>
  </si>
  <si>
    <t>4a)</t>
  </si>
  <si>
    <t>Do housing units at your facility have access to an active household products recycling program?</t>
  </si>
  <si>
    <t>6)</t>
  </si>
  <si>
    <t>Which of the following are included in this report?</t>
  </si>
  <si>
    <t>7)</t>
  </si>
  <si>
    <t>Did your facility institute new, substantially improved, or updated non-hazardous solid waste prevention practices in FY 2023?</t>
  </si>
  <si>
    <t>If yes, explain (255 characters max)</t>
  </si>
  <si>
    <t xml:space="preserve">8) </t>
  </si>
  <si>
    <t>Did your facility have any demolition projects during FY 2023? This includes remodeling.</t>
  </si>
  <si>
    <t>9)</t>
  </si>
  <si>
    <t>Within FY 2023 contracts for your facility, did any specifications include a requirement for Waste Reduction Plans (FAR Clause 52.223-10) in demolition, construction, and service contracts to achieve waste diversion goals?</t>
  </si>
  <si>
    <t>Pre-select and hide. Not subject to FAR</t>
  </si>
  <si>
    <t xml:space="preserve">10) </t>
  </si>
  <si>
    <t>8)</t>
  </si>
  <si>
    <t>What is your facility's 2023 goal for solid waste diversion?</t>
  </si>
  <si>
    <t>DOI's Waste Diversion goal is 50% or higher.</t>
  </si>
  <si>
    <t>Please input only numbers.</t>
  </si>
  <si>
    <t xml:space="preserve">11) </t>
  </si>
  <si>
    <t>Do you have onsite waste disposal, such as landfill, at your facility? Please answer "yes" if your facility has a permitted landfill that was in operation anytime between 1980 and today</t>
  </si>
  <si>
    <t>Pre-select and hide</t>
  </si>
  <si>
    <t>Yes</t>
  </si>
  <si>
    <t xml:space="preserve">12) </t>
  </si>
  <si>
    <t>Briefly describe what your facility has done to reduce the purchase and use of toxic and hazardous chemicals. Do not report amounts of chemicals or chemical-containing products purchased or reduced.</t>
  </si>
  <si>
    <t>Please note: Your response to this question does not fulfill your required hazardous material reporting under Section 7 of your contract.</t>
  </si>
  <si>
    <t>13)</t>
  </si>
  <si>
    <t>10)</t>
  </si>
  <si>
    <t>Would you be interested in receiving more training and/or support to help your facility's solid waste diversion rate (expand recycling, reuse, composting, etc.)?</t>
  </si>
  <si>
    <t>If yes, please provide details:</t>
  </si>
  <si>
    <t>14)</t>
  </si>
  <si>
    <t>11)</t>
  </si>
  <si>
    <t>Does lack of availability of local recycling facilities/services prohibit the ability to recycle any materials?</t>
  </si>
  <si>
    <t>If yes, please select all materials not recycled due to lack of availability in local markets:</t>
  </si>
  <si>
    <t>Plastic</t>
  </si>
  <si>
    <t>Glass</t>
  </si>
  <si>
    <t>Paper (including cardboard)</t>
  </si>
  <si>
    <t>Aluminum cans</t>
  </si>
  <si>
    <t>Other</t>
  </si>
  <si>
    <t>Please provide detail on items selected, including specific materials if "Other" was selected.</t>
  </si>
  <si>
    <t>15)</t>
  </si>
  <si>
    <t>12)</t>
  </si>
  <si>
    <t>If there is a lack of local recycling facilities/services, are actions being taken to pursue alternative products for which recycling is available (e.g., procuring aluminum in place of plastic/glass)?</t>
  </si>
  <si>
    <t>B. Recycling</t>
  </si>
  <si>
    <t>Instructions:</t>
  </si>
  <si>
    <t>&lt;--Data Input Cell</t>
  </si>
  <si>
    <t>Enter data in yellow input cells. Gray cells should not be changed.</t>
  </si>
  <si>
    <t>Enter the quantity and unit for each material applicable to your recycling program in the "Quantity" and "Units" columns.</t>
  </si>
  <si>
    <t xml:space="preserve">Enter the Type of Recycling, either C&amp;D (construction &amp; demolition) or MSW (municipal solid waste). </t>
  </si>
  <si>
    <t>Enter the waste disposition for each material applicable to your recycling program in the "Waste Disposition" column.</t>
  </si>
  <si>
    <t xml:space="preserve">*Types of Waste with an asterix don't have a standard volume-to-weight conversion factor. You will need to enter a weight (rather than a volume) for these waste types. </t>
  </si>
  <si>
    <t>For aggregation, no way to have multiple drop downs selected for a material type. Need to decide on default.</t>
  </si>
  <si>
    <t>For shared solid waste management activities between the park and concessioner:</t>
  </si>
  <si>
    <t xml:space="preserve">Do your best to apportion the waste generation to your organization. </t>
  </si>
  <si>
    <t>Document your approach so that you can improve data quality over time or replicate the same approach in the future.</t>
  </si>
  <si>
    <t>No Donation drop down</t>
  </si>
  <si>
    <t>Waste and Recycling Data</t>
  </si>
  <si>
    <t>Units</t>
  </si>
  <si>
    <t>Type of Recycling</t>
  </si>
  <si>
    <t>Waste Disposition</t>
  </si>
  <si>
    <t>Material</t>
  </si>
  <si>
    <t>Quantity</t>
  </si>
  <si>
    <t>Ex: pounds, tons, cubic yards compacted, cubic yards uncompacted, number of items, gallons, etc.</t>
  </si>
  <si>
    <t>C&amp;D or MSW (Non-C&amp;D Waste)</t>
  </si>
  <si>
    <t>Ex: Recycled, Reused, Composted</t>
  </si>
  <si>
    <t>Notes about Data</t>
  </si>
  <si>
    <t>Tons</t>
  </si>
  <si>
    <t>Recycling and Composting</t>
  </si>
  <si>
    <t xml:space="preserve">Aluminum </t>
  </si>
  <si>
    <t>Appliances*</t>
  </si>
  <si>
    <t>Batteries</t>
  </si>
  <si>
    <t>Batteries - Mixed*</t>
  </si>
  <si>
    <t>Lead/acid - car</t>
  </si>
  <si>
    <t>Lead/acid - truck</t>
  </si>
  <si>
    <t>Lithium ion*</t>
  </si>
  <si>
    <t>NiCd rechargeable</t>
  </si>
  <si>
    <t>NiMH rechargeable*</t>
  </si>
  <si>
    <t>Beverage Containers (co-mingled aluminum, glass, plastic)</t>
  </si>
  <si>
    <t>Building Materials</t>
  </si>
  <si>
    <t>Building Materials - Asphalt</t>
  </si>
  <si>
    <t>Building Materials - Carpet/Carpet Padding</t>
  </si>
  <si>
    <t>Building Materials - Cement/Concrete</t>
  </si>
  <si>
    <t>Building Materials - Mixed Metals</t>
  </si>
  <si>
    <t>Building Materials - Mixed/Other</t>
  </si>
  <si>
    <t>Building Materials - Steel</t>
  </si>
  <si>
    <t>Building Materials - Wood</t>
  </si>
  <si>
    <t>Cardboard/Corrugated Containers</t>
  </si>
  <si>
    <t>Compostables</t>
  </si>
  <si>
    <t>Compostable - Mixed</t>
  </si>
  <si>
    <t>Food/Food Scraps</t>
  </si>
  <si>
    <t>Grass clippings via grasscycling</t>
  </si>
  <si>
    <t>Green waste (Plant Matter)</t>
  </si>
  <si>
    <t>Manure</t>
  </si>
  <si>
    <t>Wood chips</t>
  </si>
  <si>
    <t>Electronics</t>
  </si>
  <si>
    <t xml:space="preserve">Desktop PC </t>
  </si>
  <si>
    <t>Electronics - Mixed*</t>
  </si>
  <si>
    <t xml:space="preserve">Keyboard </t>
  </si>
  <si>
    <t xml:space="preserve">Monitor </t>
  </si>
  <si>
    <t xml:space="preserve">Notebook PC </t>
  </si>
  <si>
    <t xml:space="preserve">Printer </t>
  </si>
  <si>
    <t xml:space="preserve">TV </t>
  </si>
  <si>
    <t>Fats/Oils/Grease</t>
  </si>
  <si>
    <t>Furniture*</t>
  </si>
  <si>
    <t>Lamps/Light Bulbs</t>
  </si>
  <si>
    <t>Fluorescent lamps</t>
  </si>
  <si>
    <t>Light Ballast</t>
  </si>
  <si>
    <t>Mixed Recyclables</t>
  </si>
  <si>
    <t>Mixed Metals (non C&amp;D)*</t>
  </si>
  <si>
    <t>Office Supplies</t>
  </si>
  <si>
    <t>Toner Cartridges</t>
  </si>
  <si>
    <t>Pallets</t>
  </si>
  <si>
    <t>Paper</t>
  </si>
  <si>
    <t>Paper - Books/Textbooks</t>
  </si>
  <si>
    <t>Paper - Copy Paper</t>
  </si>
  <si>
    <t>Paper - Mixed</t>
  </si>
  <si>
    <t>Plastics</t>
  </si>
  <si>
    <t>Plastics - #1PET/#2HDPE</t>
  </si>
  <si>
    <t>Plastics - #1PET</t>
  </si>
  <si>
    <t>Plastics - #2HDPE</t>
  </si>
  <si>
    <t>Plastics - Mixed (#1 through #7)</t>
  </si>
  <si>
    <t>Plastics - Mixed (#3 through #7)</t>
  </si>
  <si>
    <t>Plastics - Wrap/Film</t>
  </si>
  <si>
    <t>Food Cans (Steel, Tin)</t>
  </si>
  <si>
    <t>Textiles/Clothing</t>
  </si>
  <si>
    <t>Vehicle/Equipment Waste</t>
  </si>
  <si>
    <t>Antifreeze</t>
  </si>
  <si>
    <t>Car Tires</t>
  </si>
  <si>
    <t>Truck Tires</t>
  </si>
  <si>
    <t>Used Oil</t>
  </si>
  <si>
    <t>Other - Bear Spray Canisters*</t>
  </si>
  <si>
    <t>Other - Campground Propane Cylinders*</t>
  </si>
  <si>
    <r>
      <t xml:space="preserve">Other - </t>
    </r>
    <r>
      <rPr>
        <i/>
        <sz val="14"/>
        <color theme="1"/>
        <rFont val="Calibri"/>
        <family val="2"/>
        <scheme val="minor"/>
      </rPr>
      <t>Write-in</t>
    </r>
    <r>
      <rPr>
        <i/>
        <sz val="14"/>
        <rFont val="Arial"/>
        <family val="2"/>
      </rPr>
      <t>*</t>
    </r>
  </si>
  <si>
    <t xml:space="preserve">*These types of Waste don't have a standard volume-to-weight conversion factor. You will need to enter a weight (rather than a volume) for these waste types. </t>
  </si>
  <si>
    <t>C. Waste Disposal</t>
  </si>
  <si>
    <t>Enter the quantity and unit in the "Quantity" and "Units" columns.</t>
  </si>
  <si>
    <t>Type of Waste</t>
  </si>
  <si>
    <t>Ex: pounds, tons, cubic yards compacted, cubic yards uncompacted)</t>
  </si>
  <si>
    <t>Disposed - MSW</t>
  </si>
  <si>
    <r>
      <rPr>
        <b/>
        <sz val="14"/>
        <rFont val="Arial"/>
        <family val="2"/>
      </rPr>
      <t>Non-hazardous, non-construction and demolition waste (Municipal Solid Waste) sent to Landfill or Incinerator</t>
    </r>
    <r>
      <rPr>
        <sz val="14"/>
        <rFont val="Arial"/>
        <family val="2"/>
      </rPr>
      <t xml:space="preserve">
Total amount of waste sent to landfill during FY 24
Do not include construction and demolition waste reported below.
Do not include any materials recycled.
Do not include waste converted to energy recovery.
Include trash amount here if you are not sure what type of facility it goes to.</t>
    </r>
  </si>
  <si>
    <r>
      <rPr>
        <b/>
        <sz val="14"/>
        <rFont val="Arial"/>
        <family val="2"/>
      </rPr>
      <t>Non-hazardous, non-construction and demolition waste (Municipal Solid Waste) Converted to Energy Recovery (Sent to Waste-to-Energy Facility)</t>
    </r>
    <r>
      <rPr>
        <sz val="14"/>
        <rFont val="Arial"/>
        <family val="2"/>
      </rPr>
      <t xml:space="preserve">
Total amount of waste sent to Waste-to-Energy facility or waste combustor, to be burned for energy during FY 24. Include trash that was not recycled and was converted to energy recovery.
Do not enter waste amount here if you are not sure how your waste is disposed of. Enter amount under Landfill category above instead.
Do not include construction and demolition waste reported below.
Do not include any materials recycled.
Do not include trash sent to a waste incinerator that does not convert waste to energy.</t>
    </r>
  </si>
  <si>
    <t>Disposed - C&amp;D</t>
  </si>
  <si>
    <r>
      <rPr>
        <b/>
        <sz val="14"/>
        <rFont val="Arial"/>
        <family val="2"/>
      </rPr>
      <t>Construction &amp; Demolition (C&amp;D Waste) Sent to Landfill or Incinerator</t>
    </r>
    <r>
      <rPr>
        <sz val="14"/>
        <rFont val="Arial"/>
        <family val="2"/>
      </rPr>
      <t xml:space="preserve">
Total amount of constructon &amp; demolition waste sent for disposal in FY 24.
Do not include any materials recycled.
Include construction and demolition waste amount here if you are not sure what type of facility it does to.</t>
    </r>
  </si>
  <si>
    <r>
      <rPr>
        <b/>
        <sz val="14"/>
        <rFont val="Arial"/>
        <family val="2"/>
      </rPr>
      <t>Construction &amp; Demolition (C&amp;D Waste) Converted to Energy Recovery (Sent to Waste-to-Energy Facility)</t>
    </r>
    <r>
      <rPr>
        <sz val="14"/>
        <rFont val="Arial"/>
        <family val="2"/>
      </rPr>
      <t xml:space="preserve">
Total amount of construction &amp; demolition waste converted to energy recovery in FY 24.
Do not include any materials recycled.
Do not enter waste amount here if you are not sure how your waste is disposed. Enter amount under Landfill category above.</t>
    </r>
  </si>
  <si>
    <r>
      <t xml:space="preserve">Provide comments here about your waste reported, if any. For example, you can explain any large changed in waste or recycling amounts since last year in this box. </t>
    </r>
    <r>
      <rPr>
        <sz val="14"/>
        <rFont val="Arial"/>
        <family val="2"/>
      </rPr>
      <t>Because of security measures being taken in the Solid Waste Management database, we request all users not to put any special character (semicolon, backslash, and single quote).</t>
    </r>
  </si>
  <si>
    <t>Unit Conversion Tool for Recycled, Composted, or Reused Materials</t>
  </si>
  <si>
    <r>
      <rPr>
        <b/>
        <sz val="10"/>
        <rFont val="Arial"/>
        <family val="2"/>
      </rPr>
      <t xml:space="preserve">INSTRUCTIONS: </t>
    </r>
    <r>
      <rPr>
        <sz val="10"/>
        <rFont val="Arial"/>
        <family val="2"/>
      </rPr>
      <t>This tool converts compacted and uncompacted cubic yards, gallons, number of items, and square footage to pounds. Enter the amount to be converted in the appropriate cell for the item; the tool will automatically convert the value to pounds in the Results column. To convert between pounds and US tons, use the Pounds/Tons Conversion Tool in the rightmost column. NOTE: The conversion factors used in this tool are the same as the conversion factors used by the DOI Solid Waste Management Database.</t>
    </r>
  </si>
  <si>
    <t>Data input cell</t>
  </si>
  <si>
    <t>Calculated cell</t>
  </si>
  <si>
    <t>Enter Data Here</t>
  </si>
  <si>
    <t>Results</t>
  </si>
  <si>
    <t>Pounds/Tons
Conversion Tool</t>
  </si>
  <si>
    <t>ITEM</t>
  </si>
  <si>
    <t>Cubic Yards - Compacted</t>
  </si>
  <si>
    <t>Cubic Yards - Uncompacted</t>
  </si>
  <si>
    <t>Gallons</t>
  </si>
  <si>
    <t xml:space="preserve">Number of </t>
  </si>
  <si>
    <t>Square Feet</t>
  </si>
  <si>
    <t>Acres</t>
  </si>
  <si>
    <t>Pounds - Compacted</t>
  </si>
  <si>
    <t>Pounds - Uncompacted</t>
  </si>
  <si>
    <t>Total Pounds - Compacted + Uncompacted</t>
  </si>
  <si>
    <t>Convert Pounds to US Tons:</t>
  </si>
  <si>
    <t>Aluminum</t>
  </si>
  <si>
    <t>Pounds</t>
  </si>
  <si>
    <t>US Ton</t>
  </si>
  <si>
    <t>Asphalt</t>
  </si>
  <si>
    <t>Batteries (Lead/acid ­ car)</t>
  </si>
  <si>
    <t>Convert US Tons to Pound:</t>
  </si>
  <si>
    <t>Batteries (Lead/acid ­ truck)</t>
  </si>
  <si>
    <t>Batteries (NiCd rechargeable)</t>
  </si>
  <si>
    <t>Batteries ­ Mixed</t>
  </si>
  <si>
    <t>Brick</t>
  </si>
  <si>
    <t>Cardboard</t>
  </si>
  <si>
    <t>Carpet</t>
  </si>
  <si>
    <t>Ceiling tiles</t>
  </si>
  <si>
    <t>Co­mingled (glass, aluminum cans, plastic)</t>
  </si>
  <si>
    <t>Concrete</t>
  </si>
  <si>
    <t>Construction Demolition waste (mixed)</t>
  </si>
  <si>
    <t>Desktop PC</t>
  </si>
  <si>
    <t>Drywall</t>
  </si>
  <si>
    <t>Electronics ­ Mixed</t>
  </si>
  <si>
    <t>Food Waste</t>
  </si>
  <si>
    <t>Keyboard</t>
  </si>
  <si>
    <t>Light Ballasts</t>
  </si>
  <si>
    <t>Mixed Paper</t>
  </si>
  <si>
    <t>Monitor</t>
  </si>
  <si>
    <t>Newspaper</t>
  </si>
  <si>
    <t>Notebook PC</t>
  </si>
  <si>
    <t>Plastic (#1PET/#2HDPE)</t>
  </si>
  <si>
    <t>Printer</t>
  </si>
  <si>
    <t>Scrap Metals</t>
  </si>
  <si>
    <t xml:space="preserve">Single­Stream Mixed Recyclables (steel and aluminum cans, glass and plastic bottles, mixed paper, cardboard)
</t>
  </si>
  <si>
    <t>Steel Cans</t>
  </si>
  <si>
    <t>TV</t>
  </si>
  <si>
    <t xml:space="preserve">Truck Tires </t>
  </si>
  <si>
    <t xml:space="preserve">Used Oil </t>
  </si>
  <si>
    <t xml:space="preserve">White Paper  </t>
  </si>
  <si>
    <t xml:space="preserve">Wood Chips </t>
  </si>
  <si>
    <t xml:space="preserve">Non­diverted, non­ C&amp;D waste </t>
  </si>
  <si>
    <t>Source: DOI Solid Waste Management Database</t>
  </si>
  <si>
    <t>Total</t>
  </si>
  <si>
    <t>Unit Conversion Tool for Waste Disposal</t>
  </si>
  <si>
    <r>
      <rPr>
        <b/>
        <sz val="10"/>
        <rFont val="Arial"/>
        <family val="2"/>
      </rPr>
      <t>INSTRUCTIONS:</t>
    </r>
    <r>
      <rPr>
        <sz val="10"/>
        <rFont val="Arial"/>
        <family val="2"/>
      </rPr>
      <t xml:space="preserve"> This tool converts compacted and uncompacted cubic yards of trash to pounds. Enter the amount to be converted in the appropriate cell for the container. If the container is full, enter a "1" in the "Number of" column; if the container is not full when emptied, estimate the percent of capacity and </t>
    </r>
    <r>
      <rPr>
        <u/>
        <sz val="10"/>
        <rFont val="Arial"/>
        <family val="2"/>
      </rPr>
      <t>enter that fraction</t>
    </r>
    <r>
      <rPr>
        <sz val="10"/>
        <rFont val="Arial"/>
        <family val="2"/>
      </rPr>
      <t xml:space="preserve"> in the "Number of" column. Some examples include:
           - A container was 3/4 (75%) full when emptied: Enter "0.75"
           - Two full containers of the same type were emptied: Enter "2"
           - Two containers of the same type were emptied; One was full and the other was half-full: Enter "1.5"</t>
    </r>
  </si>
  <si>
    <t>Enter Data Here - You must enter a container size and a number of containers in order to calculate a result.</t>
  </si>
  <si>
    <t>Container Size</t>
  </si>
  <si>
    <t>Number of</t>
  </si>
  <si>
    <t>ITEM - TYPE OF CONTAINER</t>
  </si>
  <si>
    <t>Trash Can, Small</t>
  </si>
  <si>
    <t>Trash Container, Large</t>
  </si>
  <si>
    <t>Dumpster, Small</t>
  </si>
  <si>
    <t>Dumpster, Large</t>
  </si>
  <si>
    <t>Roll-Off Container</t>
  </si>
  <si>
    <t>Compactor Truck</t>
  </si>
  <si>
    <t>Compacting Roll-Off Container</t>
  </si>
  <si>
    <t xml:space="preserve">Other </t>
  </si>
  <si>
    <t>Conversion Factors</t>
  </si>
  <si>
    <t>Pounds per Cubic Yard - Compacted</t>
  </si>
  <si>
    <t>Pounds per Cubic Yard - Uncompacted</t>
  </si>
  <si>
    <t>Pounds per Gallon</t>
  </si>
  <si>
    <t>Pounds per Each</t>
  </si>
  <si>
    <t>Pounds per SF</t>
  </si>
  <si>
    <t>Pounds per Acre</t>
  </si>
  <si>
    <t>Batteries (Lead/acid - car)</t>
  </si>
  <si>
    <t>Batteries (Lead/acid - truck)</t>
  </si>
  <si>
    <t>Batteries - Mixed</t>
  </si>
  <si>
    <t>Co-mingled (glass,Al cans, plastic)</t>
  </si>
  <si>
    <t>Electronics - Mixed</t>
  </si>
  <si>
    <t>Single-Stream Mixed Recyclables (steel and aluminum cans, glass and plastic bottles, mixed paper, cardboard)</t>
  </si>
  <si>
    <t>White Paper</t>
  </si>
  <si>
    <t>Wood Chips</t>
  </si>
  <si>
    <t>Non-diverted, non- C&amp;D waste</t>
  </si>
  <si>
    <t>Pounds per Cubic Yards - Compacted</t>
  </si>
  <si>
    <t>Pounds per Cubic Yards - Uncompacted</t>
  </si>
  <si>
    <t>Pounds per Gallon per Cubic Yard</t>
  </si>
  <si>
    <t>Values used in Trash Conversion Factors section:</t>
  </si>
  <si>
    <t xml:space="preserve">1 cubic yard = </t>
  </si>
  <si>
    <t>US dry gallons</t>
  </si>
  <si>
    <t>Source: Metric Conversions. http://www.metric-conversions.org/volume/cubic-yards-to-us-dry-gallons.htm</t>
  </si>
  <si>
    <t>D. Plastic Pollution Reduction</t>
  </si>
  <si>
    <t>The questions below help track progress implementing Secretary's Order 3407, Department-Wide Approach to Reducing Plastic Pollution, which aims to reduce the procurement, sale, and distribution of single-use plastic products and packaging to phase out these products on Department-managed lands by 2032.</t>
  </si>
  <si>
    <t>Because of security measures being taken in the Solid Waste Management database, we request all users not to put any special character (semicolon, backslash, and single quote) in any of the fields below.</t>
  </si>
  <si>
    <t>Does your facility provide water bottle filling stations for staff and/or the public?</t>
  </si>
  <si>
    <t>(NOTE: Water bottle filling stations defined as: Water fountains designed to pour drinking water from the top into a standing bottle. Water coolers or other water faucets qualify if they are clearly designated/signed as safe drinking water.)</t>
  </si>
  <si>
    <t>If yes, how many?</t>
  </si>
  <si>
    <r>
      <t xml:space="preserve">How many of your stand-alone facilities </t>
    </r>
    <r>
      <rPr>
        <b/>
        <u/>
        <sz val="12"/>
        <color theme="1"/>
        <rFont val="Arial"/>
        <family val="2"/>
      </rPr>
      <t>do</t>
    </r>
    <r>
      <rPr>
        <b/>
        <sz val="12"/>
        <color theme="1"/>
        <rFont val="Arial"/>
        <family val="2"/>
      </rPr>
      <t xml:space="preserve"> have water bottle refilling stations available to staff and/or the public? (NOTE: Water bottle filling stations defined as: Water fountains designed to pour drinking water from the top into a standing bottle. Water coolers or other water faucets qualify if they are clearly designated/signed as safe drinking water.)</t>
    </r>
  </si>
  <si>
    <r>
      <t xml:space="preserve">How many of your stand-alone facilities </t>
    </r>
    <r>
      <rPr>
        <b/>
        <u/>
        <sz val="12"/>
        <color theme="1"/>
        <rFont val="Arial"/>
        <family val="2"/>
      </rPr>
      <t>do not</t>
    </r>
    <r>
      <rPr>
        <b/>
        <sz val="12"/>
        <color theme="1"/>
        <rFont val="Arial"/>
        <family val="2"/>
      </rPr>
      <t xml:space="preserve"> have water bottle refilling stations available to staff and/or the public? (NOTE: Water bottle filling stations defined as: Water fountains designed to pour drinking water from the top into a standing bottle. Water coolers or other water faucets qualify if they are clearly designated/signed as safe drinking water.)</t>
    </r>
  </si>
  <si>
    <t>Have any new water bottle filling stations been installed at your facility (including retrofits to existing water fountains) in the reporting FY?</t>
  </si>
  <si>
    <t>Does your facility provide any messaging (internal/external communications) promoting reduction of single-use plastic products and/or use of refillable water bottles?</t>
  </si>
  <si>
    <t>If yes, select an "x" next to all that apply:</t>
  </si>
  <si>
    <t>Public facing website</t>
  </si>
  <si>
    <t>Part of interpretive display/exhibit</t>
  </si>
  <si>
    <t>Signage</t>
  </si>
  <si>
    <t>Email communications</t>
  </si>
  <si>
    <t>Water bottle filling stations labeled on web-based map</t>
  </si>
  <si>
    <t>Workshops/training</t>
  </si>
  <si>
    <t>Please provide detail on efforts to date and (if applicable) other examples not listed above.</t>
  </si>
  <si>
    <r>
      <t xml:space="preserve">Has your facility </t>
    </r>
    <r>
      <rPr>
        <b/>
        <u/>
        <sz val="12"/>
        <color theme="1"/>
        <rFont val="Arial"/>
        <family val="2"/>
      </rPr>
      <t>initiated efforts</t>
    </r>
    <r>
      <rPr>
        <b/>
        <sz val="12"/>
        <color theme="1"/>
        <rFont val="Arial"/>
        <family val="2"/>
      </rPr>
      <t xml:space="preserve"> to eliminate any of the following single-use plastic (and polystyrene) products from procurement, distribution, and/or sale? NOTE: For the purposes of this questionnaire, "disposable bags" is defined as: Single-use plastic bags provided by retail estabishments at the point of sale.</t>
    </r>
  </si>
  <si>
    <t>Beverage containers/bottles</t>
  </si>
  <si>
    <t>Food containers</t>
  </si>
  <si>
    <t>Straws</t>
  </si>
  <si>
    <t>Cups</t>
  </si>
  <si>
    <t>Cutlery</t>
  </si>
  <si>
    <t>Disposable bags</t>
  </si>
  <si>
    <r>
      <t xml:space="preserve">Has your facility </t>
    </r>
    <r>
      <rPr>
        <b/>
        <u/>
        <sz val="12"/>
        <color theme="1"/>
        <rFont val="Arial"/>
        <family val="2"/>
      </rPr>
      <t>fully eliminated</t>
    </r>
    <r>
      <rPr>
        <b/>
        <sz val="12"/>
        <color theme="1"/>
        <rFont val="Arial"/>
        <family val="2"/>
      </rPr>
      <t xml:space="preserve"> any of the following single-use plastic (and polystyrene) products from procurement, distribution, and sale? NOTE: For the purposes of this questionnaire, "disposable bags" is defined as: Single-use plastic bags provided by retail establishments at the point of sale.</t>
    </r>
  </si>
  <si>
    <t>Please provide detail on related accomplishments (dates/partners, etc.) and (if applicable) other examples not listed above.</t>
  </si>
  <si>
    <t>E. Episodic Solid Waste Event</t>
  </si>
  <si>
    <r>
      <t xml:space="preserve">Episodic Solid Waste that is handled by NPS operations should </t>
    </r>
    <r>
      <rPr>
        <u/>
        <sz val="12"/>
        <rFont val="Arial"/>
        <family val="2"/>
      </rPr>
      <t>not</t>
    </r>
    <r>
      <rPr>
        <sz val="12"/>
        <rFont val="Arial"/>
        <family val="2"/>
      </rPr>
      <t xml:space="preserve"> be included on this tab.</t>
    </r>
  </si>
  <si>
    <t>Amount</t>
  </si>
  <si>
    <t>Ex: pounds, tons</t>
  </si>
  <si>
    <r>
      <t xml:space="preserve">Episodic Solid Waste sent to landfill, incinerator, or "Waste to Energy" facility (Includes Municipal Solid Waste and/or Construction and Demolition Debris)
</t>
    </r>
    <r>
      <rPr>
        <sz val="14"/>
        <rFont val="Arial"/>
        <family val="2"/>
      </rPr>
      <t>An Episodic Event is an unplanned solid waste generating event that produces non-hazardous solid waste that is outside of the scope of normal operations and maintenance events. Specific examples include:
Waste associated with a declared disaster
Debris, both woodland and urban, from unplanned weather events
Debris from unplanned/unapproved camping and activities from unhoused people
Debris from flood events
Debris and detritus from wildland fire events and fire camps
Debris from unplanned civic action events
Debris from illegal dumping cleanup
Debris from infrequent habitat restoration projects</t>
    </r>
  </si>
  <si>
    <r>
      <t xml:space="preserve">Describe the details of the episodic event or events. What happened? How was the waste handled? What was the final disposition of the waste handled? </t>
    </r>
    <r>
      <rPr>
        <sz val="14"/>
        <rFont val="Arial"/>
        <family val="2"/>
      </rPr>
      <t>Because of security measures being taken in the Solid Waste Management database, we request all of our users not to put any special character (semicolon, backslash, and single quote) in this field.</t>
    </r>
  </si>
  <si>
    <t>Conversion Factors Used In This Data Call</t>
  </si>
  <si>
    <t>All units are in pounds. Only those Conversion factors are listed in which weight can be entered for a commodity. For example, 1 Cubic Yards Compacted Aluminum is equal to 340 lbs and 1 Cubic Yards UnCompacted Aluminum is equal to 46 lbs. For Aluminum, weight can be entered in Cubic Yards Compacted/Uncompacted, lbs and tons. Gallons, Each, SF and Acres are not the available units for Aluminum.</t>
  </si>
  <si>
    <t>*These types of Waste don't have a standard volume-to-weight conversion factor. You will need to enter a weight (rather than a volume) for these waste types.</t>
  </si>
  <si>
    <t>Type</t>
  </si>
  <si>
    <t>Cubic Yards Compacted</t>
  </si>
  <si>
    <t>Cubic Yards Uncompacted</t>
  </si>
  <si>
    <t>340 </t>
  </si>
  <si>
    <t>46 </t>
  </si>
  <si>
    <t>36.00 </t>
  </si>
  <si>
    <t>47.00 </t>
  </si>
  <si>
    <t>Lithium ion</t>
  </si>
  <si>
    <t>0.25 </t>
  </si>
  <si>
    <t>NiMH rechargeable</t>
  </si>
  <si>
    <t>67 </t>
  </si>
  <si>
    <t>773 </t>
  </si>
  <si>
    <t>147 </t>
  </si>
  <si>
    <t>1 </t>
  </si>
  <si>
    <t>860 </t>
  </si>
  <si>
    <t>225 </t>
  </si>
  <si>
    <t>900 </t>
  </si>
  <si>
    <t>169 </t>
  </si>
  <si>
    <t>106 </t>
  </si>
  <si>
    <t>135 </t>
  </si>
  <si>
    <t>463 </t>
  </si>
  <si>
    <t>600 </t>
  </si>
  <si>
    <t>400 </t>
  </si>
  <si>
    <t>16000.00 </t>
  </si>
  <si>
    <t>650 </t>
  </si>
  <si>
    <t>50 </t>
  </si>
  <si>
    <t>1200 </t>
  </si>
  <si>
    <t>450 </t>
  </si>
  <si>
    <t>27.00 </t>
  </si>
  <si>
    <t>2.90 </t>
  </si>
  <si>
    <t>29.40 </t>
  </si>
  <si>
    <t>9.80 </t>
  </si>
  <si>
    <t>16.10 </t>
  </si>
  <si>
    <t>67.30 </t>
  </si>
  <si>
    <t>7.50 </t>
  </si>
  <si>
    <t>1800 </t>
  </si>
  <si>
    <t>380 </t>
  </si>
  <si>
    <t>0.50 </t>
  </si>
  <si>
    <t>3.00 </t>
  </si>
  <si>
    <t>111 </t>
  </si>
  <si>
    <t>1.00 </t>
  </si>
  <si>
    <t>25.00 </t>
  </si>
  <si>
    <t>428 </t>
  </si>
  <si>
    <t>755 </t>
  </si>
  <si>
    <t>420 </t>
  </si>
  <si>
    <t>405 </t>
  </si>
  <si>
    <t>32 </t>
  </si>
  <si>
    <t>35 </t>
  </si>
  <si>
    <t>270 </t>
  </si>
  <si>
    <t>24 </t>
  </si>
  <si>
    <t>26 </t>
  </si>
  <si>
    <t>150 </t>
  </si>
  <si>
    <t>8.42 </t>
  </si>
  <si>
    <t>22.50 </t>
  </si>
  <si>
    <t>120.00 </t>
  </si>
  <si>
    <t>7.40 </t>
  </si>
  <si>
    <t>250 </t>
  </si>
  <si>
    <t>Non-diverted, C&amp;D waste</t>
  </si>
  <si>
    <t>Diversion Rates</t>
  </si>
  <si>
    <t>Diversion Rate Summary</t>
  </si>
  <si>
    <t>Category</t>
  </si>
  <si>
    <t>Diverted Waste (tons)*</t>
  </si>
  <si>
    <t>Waste Landfilled or Incinerated (tons)</t>
  </si>
  <si>
    <t>Waste Converted to Energy Recovery (tons)</t>
  </si>
  <si>
    <t>Diversion Rate</t>
  </si>
  <si>
    <t>Construction &amp; Demolition</t>
  </si>
  <si>
    <t>Municipal Solid Waste*</t>
  </si>
  <si>
    <t>*The MSW Diversion Rate does not include reuse, based on definitions used in DOI Solid Waste Management Database, but the C&amp;D Diversion Rate does include reuse as diversion.</t>
  </si>
  <si>
    <t>Recycling Summary</t>
  </si>
  <si>
    <t>MSW (non-C&amp;D waste)</t>
  </si>
  <si>
    <t>Recycled</t>
  </si>
  <si>
    <t>Reused</t>
  </si>
  <si>
    <t>Composted</t>
  </si>
  <si>
    <t>C&amp;D</t>
  </si>
  <si>
    <t>Disposal Summary</t>
  </si>
  <si>
    <t>Landfilled or Incinerated</t>
  </si>
  <si>
    <t xml:space="preserve">Waste Converted to Energy Recovery </t>
  </si>
  <si>
    <t>Waste Converted to Energy Recovery</t>
  </si>
  <si>
    <t>Lists</t>
  </si>
  <si>
    <t>Waste Disposition List - Recycling</t>
  </si>
  <si>
    <t>Waste Disposition List 1</t>
  </si>
  <si>
    <t>Waste Disposition List 2</t>
  </si>
  <si>
    <t>Waste Disposition List - Grascycling</t>
  </si>
  <si>
    <t>Wase Disposition - Not Composted</t>
  </si>
  <si>
    <t>Wase Disposition - Composted</t>
  </si>
  <si>
    <t>Units - All</t>
  </si>
  <si>
    <t>Units - Standard Recycling</t>
  </si>
  <si>
    <t>Units - Trash</t>
  </si>
  <si>
    <t>Unit - Grasscycling</t>
  </si>
  <si>
    <t>Unit - Weight Only</t>
  </si>
  <si>
    <t>Unit - Number of</t>
  </si>
  <si>
    <t>Unit of - Liquid</t>
  </si>
  <si>
    <t>Unit - Square feet</t>
  </si>
  <si>
    <t>Compacted or uncompacted</t>
  </si>
  <si>
    <t>Type of recycling</t>
  </si>
  <si>
    <t>Episodic Waste Disposition</t>
  </si>
  <si>
    <t>Sent to Landfill or Incinerator</t>
  </si>
  <si>
    <t>Sent to Waste-to-Energy Facility</t>
  </si>
  <si>
    <t>lbs</t>
  </si>
  <si>
    <t>No</t>
  </si>
  <si>
    <t>number of</t>
  </si>
  <si>
    <t>square feet</t>
  </si>
  <si>
    <t>Compacted</t>
  </si>
  <si>
    <t>Owned</t>
  </si>
  <si>
    <t>Building waste such as trash and recycling from typical office operations and/or construction</t>
  </si>
  <si>
    <t>Inside the park</t>
  </si>
  <si>
    <t>tons</t>
  </si>
  <si>
    <t>Uncompacted</t>
  </si>
  <si>
    <t>Non-building waste, such as trash and recycling from natural resource management activities like storm debris clean-ups, habitat restoration projects, fisheries management</t>
  </si>
  <si>
    <t>Outside of the park</t>
  </si>
  <si>
    <t>cubic yards compacted</t>
  </si>
  <si>
    <t>Both</t>
  </si>
  <si>
    <t xml:space="preserve">Both building waste and non-building waste </t>
  </si>
  <si>
    <t>NA</t>
  </si>
  <si>
    <t>cubic yards uncompacted</t>
  </si>
  <si>
    <t>gallons</t>
  </si>
  <si>
    <t>Episodic</t>
  </si>
  <si>
    <t>metric tons</t>
  </si>
  <si>
    <t>All units are in pounds.</t>
  </si>
  <si>
    <t>Vehicles/Equipment Waste</t>
  </si>
  <si>
    <t>Other - Write-in*</t>
  </si>
  <si>
    <t>MSW</t>
  </si>
  <si>
    <t>Volume to weight conversion factors used in SWM Database as of July 2024.</t>
  </si>
  <si>
    <t>To Short Tons</t>
  </si>
  <si>
    <t>Episodic waste</t>
  </si>
  <si>
    <t>Cubic yards compacted to Short Tons</t>
  </si>
  <si>
    <t>Multiply by</t>
  </si>
  <si>
    <t>Cubic yards uncompacted to Short Tons</t>
  </si>
  <si>
    <t>Metric tons</t>
  </si>
  <si>
    <t>Source: Renu Chaudhry on 7/31/2024 call</t>
  </si>
  <si>
    <t>lbs, tons, cubic yards</t>
  </si>
  <si>
    <t>uncompacted, compacted</t>
  </si>
  <si>
    <t>C&amp;D, MSW (Non-C&amp;D Waste)</t>
  </si>
  <si>
    <t>Reused, Recycled</t>
  </si>
  <si>
    <t>lbs, tons</t>
  </si>
  <si>
    <t>MSW (Non-C&amp;D Waste)</t>
  </si>
  <si>
    <t>lbs, Tons</t>
  </si>
  <si>
    <t>lbs, Tons, Number of</t>
  </si>
  <si>
    <t>Should have option of Reused?</t>
  </si>
  <si>
    <t>lbs, tons, cubic yards, SF</t>
  </si>
  <si>
    <t>C&amp;D, MSW (non-C&amp;D)</t>
  </si>
  <si>
    <t>Should have composted as only option?</t>
  </si>
  <si>
    <t>Reused, Composted</t>
  </si>
  <si>
    <t>Should not have uncompacted/compacted options?</t>
  </si>
  <si>
    <t>lbs, Tons, Gallons</t>
  </si>
  <si>
    <t>Add option of Reuse?</t>
  </si>
  <si>
    <t>v. 8.2024</t>
  </si>
  <si>
    <t>CY24</t>
  </si>
  <si>
    <t>CY25</t>
  </si>
  <si>
    <t>CY26</t>
  </si>
  <si>
    <t>CY27</t>
  </si>
  <si>
    <t>CY28</t>
  </si>
  <si>
    <t>CY29</t>
  </si>
  <si>
    <t>CY30</t>
  </si>
  <si>
    <t>CY31</t>
  </si>
  <si>
    <t>CY32</t>
  </si>
  <si>
    <t xml:space="preserve">Year of Data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</si>
</sst>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0.0"/>
    <numFmt numFmtId="166" formatCode="0.000"/>
    <numFmt numFmtId="167" formatCode="#,##0.000_);[Red]\(#,##0.000\)"/>
    <numFmt numFmtId="168" formatCode="#,##0.0_);[Red]\(#,##0.0\)"/>
    <numFmt numFmtId="169" formatCode="0.000%"/>
  </numFmts>
  <fonts count="63" x14ac:knownFonts="1">
    <font>
      <sz val="11"/>
      <color theme="1"/>
      <name val="Calibri"/>
      <family val="2"/>
      <scheme val="minor"/>
    </font>
    <font>
      <sz val="10"/>
      <color theme="1"/>
      <name val="Arial"/>
      <family val="2"/>
    </font>
    <font>
      <b/>
      <sz val="10"/>
      <color theme="1"/>
      <name val="Arial"/>
      <family val="2"/>
    </font>
    <font>
      <b/>
      <sz val="10"/>
      <color rgb="FF0000FF"/>
      <name val="Arial"/>
      <family val="2"/>
    </font>
    <font>
      <sz val="10"/>
      <color rgb="FFFF0000"/>
      <name val="Arial"/>
      <family val="2"/>
    </font>
    <font>
      <sz val="10"/>
      <name val="Arial"/>
      <family val="2"/>
    </font>
    <font>
      <b/>
      <sz val="14"/>
      <color theme="1"/>
      <name val="Arial"/>
      <family val="2"/>
    </font>
    <font>
      <sz val="9"/>
      <color rgb="FF7030A0"/>
      <name val="Calibri"/>
      <family val="2"/>
      <scheme val="minor"/>
    </font>
    <font>
      <b/>
      <sz val="10"/>
      <name val="Arial"/>
      <family val="2"/>
    </font>
    <font>
      <sz val="11"/>
      <name val="Calibri"/>
      <family val="2"/>
      <scheme val="minor"/>
    </font>
    <font>
      <b/>
      <sz val="14"/>
      <name val="Arial"/>
      <family val="2"/>
    </font>
    <font>
      <b/>
      <sz val="14"/>
      <color rgb="FF7030A0"/>
      <name val="Arial"/>
      <family val="2"/>
    </font>
    <font>
      <sz val="11"/>
      <color rgb="FF7030A0"/>
      <name val="Calibri"/>
      <family val="2"/>
      <scheme val="minor"/>
    </font>
    <font>
      <b/>
      <sz val="18"/>
      <name val="Arial"/>
      <family val="2"/>
    </font>
    <font>
      <i/>
      <sz val="12"/>
      <color indexed="12"/>
      <name val="Arial"/>
      <family val="2"/>
    </font>
    <font>
      <b/>
      <sz val="18"/>
      <color indexed="12"/>
      <name val="Arial"/>
      <family val="2"/>
    </font>
    <font>
      <sz val="14"/>
      <name val="Arial"/>
      <family val="2"/>
    </font>
    <font>
      <b/>
      <sz val="12"/>
      <color indexed="12"/>
      <name val="Arial"/>
      <family val="2"/>
    </font>
    <font>
      <u/>
      <sz val="11"/>
      <color theme="10"/>
      <name val="Calibri"/>
      <family val="2"/>
      <scheme val="minor"/>
    </font>
    <font>
      <u/>
      <sz val="11"/>
      <color rgb="FF0000FF"/>
      <name val="Calibri"/>
      <family val="2"/>
      <scheme val="minor"/>
    </font>
    <font>
      <b/>
      <sz val="11"/>
      <color theme="1"/>
      <name val="Calibri"/>
      <family val="2"/>
      <scheme val="minor"/>
    </font>
    <font>
      <b/>
      <sz val="11"/>
      <name val="Calibri"/>
      <family val="2"/>
      <scheme val="minor"/>
    </font>
    <font>
      <sz val="9"/>
      <color indexed="81"/>
      <name val="Tahoma"/>
      <family val="2"/>
    </font>
    <font>
      <sz val="10"/>
      <color rgb="FF0000FF"/>
      <name val="Arial"/>
      <family val="2"/>
    </font>
    <font>
      <i/>
      <sz val="11"/>
      <color theme="1"/>
      <name val="Calibri"/>
      <family val="2"/>
      <scheme val="minor"/>
    </font>
    <font>
      <sz val="9"/>
      <color theme="1"/>
      <name val="Arial"/>
      <family val="2"/>
    </font>
    <font>
      <u/>
      <sz val="10"/>
      <name val="Arial"/>
      <family val="2"/>
    </font>
    <font>
      <u/>
      <sz val="10"/>
      <color theme="10"/>
      <name val="Arial"/>
      <family val="2"/>
    </font>
    <font>
      <sz val="14"/>
      <color theme="0"/>
      <name val="Arial"/>
      <family val="2"/>
    </font>
    <font>
      <b/>
      <sz val="16"/>
      <color theme="0"/>
      <name val="Arial"/>
      <family val="2"/>
    </font>
    <font>
      <i/>
      <sz val="14"/>
      <name val="Arial"/>
      <family val="2"/>
    </font>
    <font>
      <b/>
      <sz val="12"/>
      <name val="Arial"/>
      <family val="2"/>
    </font>
    <font>
      <sz val="12"/>
      <name val="Arial"/>
      <family val="2"/>
    </font>
    <font>
      <sz val="12"/>
      <color rgb="FFFF0000"/>
      <name val="Arial"/>
      <family val="2"/>
    </font>
    <font>
      <i/>
      <sz val="14"/>
      <color theme="1"/>
      <name val="Calibri"/>
      <family val="2"/>
      <scheme val="minor"/>
    </font>
    <font>
      <b/>
      <sz val="9"/>
      <color indexed="81"/>
      <name val="Tahoma"/>
      <family val="2"/>
    </font>
    <font>
      <sz val="12"/>
      <color theme="1"/>
      <name val="Arial"/>
      <family val="2"/>
    </font>
    <font>
      <b/>
      <sz val="16"/>
      <name val="Arial"/>
      <family val="2"/>
    </font>
    <font>
      <sz val="16"/>
      <name val="Arial"/>
      <family val="2"/>
    </font>
    <font>
      <sz val="16"/>
      <color theme="1"/>
      <name val="Arial"/>
      <family val="2"/>
    </font>
    <font>
      <sz val="11"/>
      <color theme="1"/>
      <name val="Calibri"/>
      <family val="2"/>
      <scheme val="minor"/>
    </font>
    <font>
      <sz val="16"/>
      <color rgb="FFFF0000"/>
      <name val="Arial"/>
      <family val="2"/>
    </font>
    <font>
      <sz val="12"/>
      <color theme="1"/>
      <name val="Calibri"/>
      <family val="2"/>
      <scheme val="minor"/>
    </font>
    <font>
      <sz val="12"/>
      <color rgb="FFFF0000"/>
      <name val="Calibri"/>
      <family val="2"/>
      <scheme val="minor"/>
    </font>
    <font>
      <sz val="11"/>
      <color theme="1"/>
      <name val="Arial"/>
      <family val="2"/>
    </font>
    <font>
      <b/>
      <sz val="12"/>
      <color theme="1"/>
      <name val="Arial"/>
      <family val="2"/>
    </font>
    <font>
      <b/>
      <u/>
      <sz val="12"/>
      <color theme="1"/>
      <name val="Arial"/>
      <family val="2"/>
    </font>
    <font>
      <sz val="11"/>
      <color rgb="FF474747"/>
      <name val="Arial"/>
      <family val="2"/>
    </font>
    <font>
      <b/>
      <sz val="11"/>
      <color rgb="FF474747"/>
      <name val="Arial"/>
      <family val="2"/>
    </font>
    <font>
      <b/>
      <sz val="12"/>
      <color rgb="FFFF0000"/>
      <name val="Arial"/>
      <family val="2"/>
    </font>
    <font>
      <sz val="11"/>
      <color rgb="FFFF0000"/>
      <name val="Arial"/>
      <family val="2"/>
    </font>
    <font>
      <sz val="11"/>
      <color rgb="FFFF0000"/>
      <name val="Calibri"/>
      <family val="2"/>
      <scheme val="minor"/>
    </font>
    <font>
      <sz val="11"/>
      <color rgb="FFFF0000"/>
      <name val="Aptos"/>
      <family val="2"/>
    </font>
    <font>
      <sz val="16"/>
      <color theme="0"/>
      <name val="Arial"/>
      <family val="2"/>
    </font>
    <font>
      <sz val="10"/>
      <color theme="0"/>
      <name val="Arial"/>
      <family val="2"/>
    </font>
    <font>
      <sz val="12"/>
      <color theme="0"/>
      <name val="Arial"/>
      <family val="2"/>
    </font>
    <font>
      <b/>
      <sz val="14"/>
      <color theme="0"/>
      <name val="Arial"/>
      <family val="2"/>
    </font>
    <font>
      <b/>
      <sz val="11"/>
      <color theme="1"/>
      <name val="Arial"/>
      <family val="2"/>
    </font>
    <font>
      <u/>
      <sz val="12"/>
      <name val="Arial"/>
      <family val="2"/>
    </font>
    <font>
      <b/>
      <sz val="24"/>
      <name val="Arial"/>
      <family val="2"/>
    </font>
    <font>
      <sz val="14"/>
      <color theme="1"/>
      <name val="Arial"/>
      <family val="2"/>
    </font>
    <font>
      <b/>
      <sz val="14"/>
      <color theme="1"/>
      <name val="Calibri"/>
      <family val="2"/>
      <scheme val="minor"/>
    </font>
    <font>
      <sz val="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BFBFB"/>
        <bgColor indexed="64"/>
      </patternFill>
    </fill>
    <fill>
      <patternFill patternType="solid">
        <fgColor theme="2"/>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6">
    <xf numFmtId="0" fontId="0" fillId="0" borderId="0"/>
    <xf numFmtId="0" fontId="5" fillId="0" borderId="0"/>
    <xf numFmtId="0" fontId="5" fillId="0" borderId="0"/>
    <xf numFmtId="0" fontId="18" fillId="0" borderId="0" applyNumberFormat="0" applyFill="0" applyBorder="0" applyAlignment="0" applyProtection="0"/>
    <xf numFmtId="43" fontId="40" fillId="0" borderId="0" applyFont="0" applyFill="0" applyBorder="0" applyAlignment="0" applyProtection="0"/>
    <xf numFmtId="9" fontId="40" fillId="0" borderId="0" applyFont="0" applyFill="0" applyBorder="0" applyAlignment="0" applyProtection="0"/>
  </cellStyleXfs>
  <cellXfs count="250">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0" fillId="0" borderId="0" xfId="0" applyAlignment="1">
      <alignment vertical="top"/>
    </xf>
    <xf numFmtId="0" fontId="1"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top"/>
    </xf>
    <xf numFmtId="2" fontId="1" fillId="0" borderId="0" xfId="0" applyNumberFormat="1" applyFont="1"/>
    <xf numFmtId="0" fontId="4" fillId="0" borderId="0" xfId="0" applyFont="1" applyAlignment="1">
      <alignment horizontal="left" vertical="top" wrapText="1"/>
    </xf>
    <xf numFmtId="0" fontId="6" fillId="0" borderId="0" xfId="0" applyFont="1" applyAlignment="1">
      <alignment vertical="top"/>
    </xf>
    <xf numFmtId="0" fontId="2" fillId="0" borderId="4"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1" fillId="0" borderId="7" xfId="0" applyFont="1" applyBorder="1" applyAlignment="1">
      <alignment vertical="top"/>
    </xf>
    <xf numFmtId="0" fontId="1" fillId="0" borderId="7" xfId="0" applyFont="1" applyBorder="1" applyAlignment="1">
      <alignment vertical="top" wrapText="1"/>
    </xf>
    <xf numFmtId="0" fontId="1" fillId="0" borderId="7" xfId="0" applyFont="1" applyBorder="1" applyAlignment="1">
      <alignment horizontal="left" vertical="top"/>
    </xf>
    <xf numFmtId="0" fontId="1" fillId="0" borderId="9" xfId="0" applyFont="1" applyBorder="1" applyAlignment="1">
      <alignment vertical="top"/>
    </xf>
    <xf numFmtId="0" fontId="3" fillId="0" borderId="0" xfId="0" applyFont="1" applyAlignment="1">
      <alignment horizontal="center" vertical="top"/>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wrapText="1"/>
    </xf>
    <xf numFmtId="0" fontId="4" fillId="0" borderId="0" xfId="0" applyFont="1" applyAlignment="1">
      <alignment vertical="top" wrapText="1"/>
    </xf>
    <xf numFmtId="0" fontId="1" fillId="0" borderId="0" xfId="0" applyFont="1" applyAlignment="1">
      <alignment vertical="center"/>
    </xf>
    <xf numFmtId="0" fontId="11" fillId="0" borderId="0" xfId="0" applyFont="1" applyAlignment="1">
      <alignment vertical="top"/>
    </xf>
    <xf numFmtId="0" fontId="7" fillId="0" borderId="0" xfId="0" applyFont="1" applyAlignment="1">
      <alignment horizontal="left" vertical="top"/>
    </xf>
    <xf numFmtId="0" fontId="12" fillId="0" borderId="0" xfId="0" applyFont="1"/>
    <xf numFmtId="0" fontId="19" fillId="0" borderId="0" xfId="3" applyFont="1" applyAlignment="1">
      <alignment vertical="top"/>
    </xf>
    <xf numFmtId="0" fontId="8" fillId="0" borderId="0" xfId="0" applyFont="1" applyAlignment="1">
      <alignment vertical="center" wrapText="1"/>
    </xf>
    <xf numFmtId="2" fontId="9" fillId="0" borderId="0" xfId="0" applyNumberFormat="1" applyFont="1"/>
    <xf numFmtId="2" fontId="21" fillId="0" borderId="1" xfId="0" applyNumberFormat="1" applyFont="1" applyBorder="1" applyAlignment="1">
      <alignment horizontal="center"/>
    </xf>
    <xf numFmtId="0" fontId="5" fillId="0" borderId="1" xfId="0" applyFont="1" applyBorder="1" applyAlignment="1">
      <alignment horizontal="center" vertical="center" wrapText="1"/>
    </xf>
    <xf numFmtId="0" fontId="20" fillId="0" borderId="0" xfId="0" applyFont="1"/>
    <xf numFmtId="2" fontId="21" fillId="0" borderId="0" xfId="0" applyNumberFormat="1" applyFont="1"/>
    <xf numFmtId="0" fontId="1" fillId="0" borderId="12" xfId="0" applyFont="1" applyBorder="1" applyAlignment="1">
      <alignment wrapText="1"/>
    </xf>
    <xf numFmtId="2" fontId="1" fillId="5" borderId="1" xfId="0" applyNumberFormat="1" applyFont="1" applyFill="1" applyBorder="1"/>
    <xf numFmtId="0" fontId="0" fillId="5" borderId="14" xfId="0" applyFill="1" applyBorder="1"/>
    <xf numFmtId="0" fontId="0" fillId="4" borderId="1" xfId="0" applyFill="1" applyBorder="1"/>
    <xf numFmtId="2" fontId="1" fillId="4" borderId="1" xfId="0" applyNumberFormat="1" applyFont="1" applyFill="1" applyBorder="1"/>
    <xf numFmtId="2" fontId="1" fillId="4" borderId="8" xfId="0" applyNumberFormat="1" applyFont="1" applyFill="1" applyBorder="1"/>
    <xf numFmtId="2" fontId="1" fillId="4" borderId="3" xfId="0" applyNumberFormat="1" applyFont="1" applyFill="1" applyBorder="1"/>
    <xf numFmtId="2" fontId="9" fillId="5" borderId="7" xfId="0" applyNumberFormat="1" applyFont="1" applyFill="1" applyBorder="1"/>
    <xf numFmtId="2" fontId="9" fillId="5" borderId="8" xfId="0" applyNumberFormat="1" applyFont="1" applyFill="1" applyBorder="1"/>
    <xf numFmtId="2" fontId="9" fillId="5" borderId="1" xfId="0" applyNumberFormat="1" applyFont="1" applyFill="1" applyBorder="1"/>
    <xf numFmtId="2" fontId="9" fillId="5" borderId="10" xfId="0" applyNumberFormat="1" applyFont="1" applyFill="1" applyBorder="1"/>
    <xf numFmtId="2" fontId="9" fillId="5" borderId="3" xfId="0" applyNumberFormat="1" applyFont="1" applyFill="1" applyBorder="1"/>
    <xf numFmtId="2" fontId="9" fillId="5" borderId="9" xfId="0" applyNumberFormat="1" applyFont="1" applyFill="1" applyBorder="1"/>
    <xf numFmtId="2" fontId="1" fillId="6" borderId="1" xfId="0" applyNumberFormat="1" applyFont="1" applyFill="1" applyBorder="1"/>
    <xf numFmtId="2" fontId="1" fillId="6" borderId="8" xfId="0" applyNumberFormat="1" applyFont="1" applyFill="1" applyBorder="1"/>
    <xf numFmtId="2" fontId="1" fillId="6" borderId="7" xfId="0" applyNumberFormat="1" applyFont="1" applyFill="1" applyBorder="1"/>
    <xf numFmtId="2" fontId="1" fillId="6" borderId="3" xfId="0" applyNumberFormat="1" applyFont="1" applyFill="1" applyBorder="1"/>
    <xf numFmtId="2" fontId="1" fillId="6" borderId="10" xfId="0" applyNumberFormat="1" applyFont="1" applyFill="1" applyBorder="1"/>
    <xf numFmtId="0" fontId="1" fillId="6" borderId="1" xfId="0" applyFont="1" applyFill="1" applyBorder="1" applyAlignment="1">
      <alignment horizontal="left" vertical="center"/>
    </xf>
    <xf numFmtId="0" fontId="0" fillId="0" borderId="1" xfId="0" applyBorder="1"/>
    <xf numFmtId="0" fontId="24" fillId="0" borderId="0" xfId="0" applyFont="1"/>
    <xf numFmtId="0" fontId="18" fillId="0" borderId="0" xfId="3"/>
    <xf numFmtId="0" fontId="2" fillId="0" borderId="16" xfId="0" applyFont="1" applyBorder="1" applyAlignment="1">
      <alignment vertical="center" wrapText="1"/>
    </xf>
    <xf numFmtId="0" fontId="23" fillId="0" borderId="0" xfId="0" applyFont="1" applyAlignment="1">
      <alignment horizontal="left" vertical="top" wrapText="1"/>
    </xf>
    <xf numFmtId="0" fontId="9" fillId="0" borderId="0" xfId="0" applyFont="1"/>
    <xf numFmtId="2" fontId="1" fillId="7" borderId="1" xfId="0" applyNumberFormat="1" applyFont="1" applyFill="1" applyBorder="1"/>
    <xf numFmtId="0" fontId="2" fillId="0" borderId="15" xfId="0" applyFont="1" applyBorder="1" applyAlignment="1">
      <alignment vertical="center" wrapText="1"/>
    </xf>
    <xf numFmtId="0" fontId="5" fillId="0" borderId="0" xfId="0" applyFont="1" applyAlignment="1">
      <alignment horizontal="left" vertical="top"/>
    </xf>
    <xf numFmtId="0" fontId="0" fillId="5" borderId="1" xfId="0" applyFill="1" applyBorder="1"/>
    <xf numFmtId="0" fontId="20" fillId="0" borderId="17" xfId="0" applyFont="1" applyBorder="1"/>
    <xf numFmtId="2" fontId="20" fillId="0" borderId="18" xfId="0" applyNumberFormat="1" applyFont="1" applyBorder="1"/>
    <xf numFmtId="2" fontId="20" fillId="0" borderId="19" xfId="0" applyNumberFormat="1" applyFont="1" applyBorder="1"/>
    <xf numFmtId="2" fontId="0" fillId="0" borderId="0" xfId="0" applyNumberFormat="1"/>
    <xf numFmtId="0" fontId="1" fillId="0" borderId="0" xfId="0" applyFont="1" applyAlignment="1">
      <alignment horizontal="left" vertical="center"/>
    </xf>
    <xf numFmtId="0" fontId="20" fillId="0" borderId="1" xfId="0" applyFont="1" applyBorder="1" applyAlignment="1">
      <alignment wrapText="1"/>
    </xf>
    <xf numFmtId="0" fontId="25" fillId="0" borderId="0" xfId="0" applyFont="1"/>
    <xf numFmtId="1" fontId="1" fillId="0" borderId="0" xfId="0" applyNumberFormat="1" applyFont="1" applyAlignment="1">
      <alignment horizontal="left"/>
    </xf>
    <xf numFmtId="0" fontId="1" fillId="0" borderId="0" xfId="0" applyFont="1" applyAlignment="1">
      <alignment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xf>
    <xf numFmtId="3" fontId="1" fillId="0" borderId="1" xfId="0" applyNumberFormat="1" applyFont="1" applyBorder="1" applyAlignment="1">
      <alignment horizontal="center" vertical="center"/>
    </xf>
    <xf numFmtId="2" fontId="0" fillId="0" borderId="1" xfId="0" applyNumberFormat="1" applyBorder="1" applyAlignment="1">
      <alignment horizontal="center"/>
    </xf>
    <xf numFmtId="0" fontId="1" fillId="6" borderId="12" xfId="0" applyFont="1" applyFill="1" applyBorder="1" applyAlignment="1">
      <alignment horizontal="center" vertical="center"/>
    </xf>
    <xf numFmtId="1" fontId="1" fillId="0" borderId="1" xfId="0" applyNumberFormat="1" applyFont="1" applyBorder="1" applyAlignment="1">
      <alignment horizontal="center"/>
    </xf>
    <xf numFmtId="1" fontId="1" fillId="0" borderId="12" xfId="0" applyNumberFormat="1" applyFont="1" applyBorder="1" applyAlignment="1">
      <alignment horizontal="center"/>
    </xf>
    <xf numFmtId="0" fontId="1" fillId="0" borderId="1" xfId="0" applyFont="1" applyBorder="1" applyAlignment="1">
      <alignment horizontal="center" wrapText="1"/>
    </xf>
    <xf numFmtId="165" fontId="5" fillId="4" borderId="1" xfId="0" applyNumberFormat="1" applyFont="1" applyFill="1" applyBorder="1" applyAlignment="1">
      <alignment vertical="center" wrapText="1"/>
    </xf>
    <xf numFmtId="0" fontId="5" fillId="0" borderId="0" xfId="0" applyFont="1" applyAlignment="1">
      <alignment vertical="center"/>
    </xf>
    <xf numFmtId="166" fontId="9" fillId="0" borderId="1" xfId="0" applyNumberFormat="1" applyFont="1" applyBorder="1"/>
    <xf numFmtId="0" fontId="3" fillId="0" borderId="0" xfId="0" applyFont="1" applyAlignment="1">
      <alignment horizontal="left"/>
    </xf>
    <xf numFmtId="0" fontId="1" fillId="0" borderId="0" xfId="0" applyFont="1" applyAlignment="1">
      <alignment horizontal="right"/>
    </xf>
    <xf numFmtId="0" fontId="5" fillId="0" borderId="0" xfId="0" applyFont="1" applyAlignment="1">
      <alignment horizontal="right"/>
    </xf>
    <xf numFmtId="0" fontId="5" fillId="0" borderId="0" xfId="0" applyFont="1"/>
    <xf numFmtId="0" fontId="3" fillId="0" borderId="0" xfId="0" applyFont="1" applyAlignment="1">
      <alignment vertical="center"/>
    </xf>
    <xf numFmtId="0" fontId="27" fillId="0" borderId="0" xfId="3" applyFont="1"/>
    <xf numFmtId="1" fontId="5" fillId="0" borderId="1" xfId="0" applyNumberFormat="1" applyFont="1" applyBorder="1" applyAlignment="1">
      <alignment horizontal="center"/>
    </xf>
    <xf numFmtId="2" fontId="5" fillId="0" borderId="1" xfId="0" applyNumberFormat="1" applyFont="1" applyBorder="1" applyAlignment="1">
      <alignment horizontal="center"/>
    </xf>
    <xf numFmtId="164" fontId="16" fillId="4" borderId="11" xfId="1" quotePrefix="1" applyNumberFormat="1" applyFont="1" applyFill="1" applyBorder="1" applyAlignment="1" applyProtection="1">
      <alignment horizontal="left" vertical="center"/>
      <protection locked="0"/>
    </xf>
    <xf numFmtId="164" fontId="16" fillId="4" borderId="11" xfId="1" applyNumberFormat="1" applyFont="1" applyFill="1" applyBorder="1" applyAlignment="1" applyProtection="1">
      <alignment horizontal="left" vertical="center" wrapText="1"/>
      <protection locked="0"/>
    </xf>
    <xf numFmtId="164" fontId="16" fillId="4" borderId="13" xfId="1" applyNumberFormat="1" applyFont="1" applyFill="1" applyBorder="1" applyAlignment="1" applyProtection="1">
      <alignment horizontal="left" vertical="center" wrapText="1"/>
      <protection locked="0"/>
    </xf>
    <xf numFmtId="164" fontId="16" fillId="4" borderId="23" xfId="1" applyNumberFormat="1" applyFont="1" applyFill="1" applyBorder="1" applyAlignment="1" applyProtection="1">
      <alignment horizontal="left" vertical="center" wrapText="1"/>
      <protection locked="0"/>
    </xf>
    <xf numFmtId="164" fontId="16" fillId="4" borderId="13" xfId="1" applyNumberFormat="1" applyFont="1" applyFill="1" applyBorder="1" applyAlignment="1" applyProtection="1">
      <alignment horizontal="left" vertical="center"/>
      <protection locked="0"/>
    </xf>
    <xf numFmtId="38" fontId="16" fillId="4" borderId="11" xfId="4" applyNumberFormat="1" applyFont="1" applyFill="1" applyBorder="1" applyAlignment="1" applyProtection="1">
      <alignment horizontal="center" vertical="center" wrapText="1"/>
      <protection locked="0"/>
    </xf>
    <xf numFmtId="0" fontId="16" fillId="4" borderId="23" xfId="1" applyFont="1" applyFill="1" applyBorder="1" applyAlignment="1" applyProtection="1">
      <alignment vertical="center" wrapText="1"/>
      <protection locked="0"/>
    </xf>
    <xf numFmtId="164" fontId="30" fillId="4" borderId="2" xfId="1" quotePrefix="1" applyNumberFormat="1" applyFont="1" applyFill="1" applyBorder="1" applyAlignment="1" applyProtection="1">
      <alignment horizontal="left" vertical="center"/>
      <protection locked="0"/>
    </xf>
    <xf numFmtId="0" fontId="10" fillId="3" borderId="24" xfId="1" applyFont="1" applyFill="1" applyBorder="1" applyAlignment="1">
      <alignment vertical="center"/>
    </xf>
    <xf numFmtId="0" fontId="10" fillId="3" borderId="25" xfId="1" applyFont="1" applyFill="1" applyBorder="1" applyAlignment="1">
      <alignment vertical="center"/>
    </xf>
    <xf numFmtId="0" fontId="10" fillId="3" borderId="26" xfId="1" applyFont="1" applyFill="1" applyBorder="1" applyAlignment="1">
      <alignment vertical="center"/>
    </xf>
    <xf numFmtId="0" fontId="32" fillId="0" borderId="0" xfId="1" applyFont="1"/>
    <xf numFmtId="0" fontId="5" fillId="0" borderId="0" xfId="1"/>
    <xf numFmtId="0" fontId="36" fillId="0" borderId="0" xfId="0" applyFont="1"/>
    <xf numFmtId="0" fontId="16" fillId="0" borderId="2" xfId="1" applyFont="1" applyBorder="1" applyAlignment="1">
      <alignment vertical="center" wrapText="1"/>
    </xf>
    <xf numFmtId="0" fontId="10" fillId="2" borderId="2" xfId="1" applyFont="1" applyFill="1" applyBorder="1" applyAlignment="1">
      <alignment horizontal="left" vertical="center" wrapText="1"/>
    </xf>
    <xf numFmtId="0" fontId="10" fillId="2" borderId="11" xfId="1" applyFont="1" applyFill="1" applyBorder="1" applyAlignment="1">
      <alignment horizontal="center" vertical="center" wrapText="1"/>
    </xf>
    <xf numFmtId="0" fontId="16" fillId="2" borderId="11" xfId="1" applyFont="1" applyFill="1" applyBorder="1" applyAlignment="1">
      <alignment vertical="center" wrapText="1"/>
    </xf>
    <xf numFmtId="0" fontId="16" fillId="2" borderId="22" xfId="1" applyFont="1" applyFill="1" applyBorder="1" applyAlignment="1">
      <alignment vertical="center" wrapText="1"/>
    </xf>
    <xf numFmtId="164" fontId="16" fillId="0" borderId="2" xfId="1" applyNumberFormat="1" applyFont="1" applyBorder="1" applyAlignment="1">
      <alignment horizontal="left" vertical="center" indent="4"/>
    </xf>
    <xf numFmtId="164" fontId="16" fillId="0" borderId="2" xfId="1" quotePrefix="1" applyNumberFormat="1" applyFont="1" applyBorder="1" applyAlignment="1">
      <alignment horizontal="left" vertical="center"/>
    </xf>
    <xf numFmtId="164" fontId="16" fillId="0" borderId="2" xfId="1" applyNumberFormat="1" applyFont="1" applyBorder="1" applyAlignment="1">
      <alignment horizontal="left" vertical="center"/>
    </xf>
    <xf numFmtId="0" fontId="33" fillId="0" borderId="0" xfId="1" applyFont="1"/>
    <xf numFmtId="164" fontId="16" fillId="0" borderId="2" xfId="1" applyNumberFormat="1" applyFont="1" applyBorder="1" applyAlignment="1">
      <alignment horizontal="left" vertical="center" wrapText="1"/>
    </xf>
    <xf numFmtId="0" fontId="16" fillId="0" borderId="2" xfId="1" applyFont="1" applyBorder="1" applyAlignment="1">
      <alignment horizontal="left" vertical="center" indent="4"/>
    </xf>
    <xf numFmtId="0" fontId="13" fillId="0" borderId="0" xfId="1" applyFont="1" applyAlignment="1">
      <alignment vertical="center"/>
    </xf>
    <xf numFmtId="0" fontId="16" fillId="0" borderId="0" xfId="1" applyFont="1"/>
    <xf numFmtId="0" fontId="10" fillId="0" borderId="0" xfId="1" applyFont="1" applyAlignment="1">
      <alignment horizontal="center"/>
    </xf>
    <xf numFmtId="0" fontId="28" fillId="10" borderId="21" xfId="1" applyFont="1" applyFill="1" applyBorder="1" applyAlignment="1">
      <alignment vertical="center"/>
    </xf>
    <xf numFmtId="0" fontId="28" fillId="10" borderId="20" xfId="1" applyFont="1" applyFill="1" applyBorder="1" applyAlignment="1">
      <alignment vertical="center"/>
    </xf>
    <xf numFmtId="0" fontId="10" fillId="3" borderId="22" xfId="1" applyFont="1" applyFill="1" applyBorder="1" applyAlignment="1">
      <alignment vertical="center"/>
    </xf>
    <xf numFmtId="0" fontId="37" fillId="0" borderId="0" xfId="1" applyFont="1" applyAlignment="1">
      <alignment vertical="center"/>
    </xf>
    <xf numFmtId="0" fontId="17" fillId="0" borderId="0" xfId="1" applyFont="1" applyAlignment="1">
      <alignment horizontal="right"/>
    </xf>
    <xf numFmtId="0" fontId="14" fillId="0" borderId="0" xfId="1" applyFont="1" applyAlignment="1">
      <alignment horizontal="center"/>
    </xf>
    <xf numFmtId="0" fontId="38" fillId="0" borderId="0" xfId="1" applyFont="1"/>
    <xf numFmtId="0" fontId="39" fillId="0" borderId="0" xfId="0" applyFont="1" applyAlignment="1">
      <alignment vertical="center"/>
    </xf>
    <xf numFmtId="0" fontId="37" fillId="0" borderId="0" xfId="1" applyFont="1" applyAlignment="1">
      <alignment horizontal="center" vertical="center"/>
    </xf>
    <xf numFmtId="0" fontId="15" fillId="0" borderId="0" xfId="1" applyFont="1" applyAlignment="1">
      <alignment horizontal="right"/>
    </xf>
    <xf numFmtId="0" fontId="31" fillId="0" borderId="0" xfId="1" applyFont="1"/>
    <xf numFmtId="0" fontId="13" fillId="0" borderId="0" xfId="1" applyFont="1"/>
    <xf numFmtId="0" fontId="16" fillId="2" borderId="13" xfId="1" applyFont="1" applyFill="1" applyBorder="1" applyAlignment="1">
      <alignment vertical="center" wrapText="1"/>
    </xf>
    <xf numFmtId="0" fontId="16" fillId="2" borderId="23" xfId="1" applyFont="1" applyFill="1" applyBorder="1" applyAlignment="1">
      <alignment vertical="center" wrapText="1"/>
    </xf>
    <xf numFmtId="164" fontId="16" fillId="4" borderId="13" xfId="1" quotePrefix="1" applyNumberFormat="1" applyFont="1" applyFill="1" applyBorder="1" applyAlignment="1" applyProtection="1">
      <alignment horizontal="left" vertical="center"/>
      <protection locked="0"/>
    </xf>
    <xf numFmtId="0" fontId="41" fillId="0" borderId="0" xfId="1" applyFont="1"/>
    <xf numFmtId="0" fontId="42" fillId="0" borderId="0" xfId="0" applyFont="1"/>
    <xf numFmtId="0" fontId="31" fillId="0" borderId="0" xfId="1" applyFont="1" applyAlignment="1">
      <alignment horizontal="left" vertical="center"/>
    </xf>
    <xf numFmtId="0" fontId="31" fillId="0" borderId="0" xfId="1" applyFont="1" applyAlignment="1">
      <alignment vertical="center"/>
    </xf>
    <xf numFmtId="0" fontId="31" fillId="0" borderId="0" xfId="1" applyFont="1" applyAlignment="1">
      <alignment horizontal="center" vertical="center"/>
    </xf>
    <xf numFmtId="0" fontId="32" fillId="0" borderId="0" xfId="1" applyFont="1" applyAlignment="1">
      <alignment vertical="center"/>
    </xf>
    <xf numFmtId="0" fontId="32" fillId="0" borderId="0" xfId="1" applyFont="1" applyAlignment="1">
      <alignment vertical="top"/>
    </xf>
    <xf numFmtId="0" fontId="43" fillId="0" borderId="0" xfId="0" applyFont="1"/>
    <xf numFmtId="0" fontId="44" fillId="0" borderId="0" xfId="0" applyFont="1"/>
    <xf numFmtId="0" fontId="45" fillId="0" borderId="0" xfId="0" applyFont="1"/>
    <xf numFmtId="0" fontId="10" fillId="3" borderId="27" xfId="1" applyFont="1" applyFill="1" applyBorder="1" applyAlignment="1">
      <alignment horizontal="left" vertical="center"/>
    </xf>
    <xf numFmtId="0" fontId="10" fillId="2" borderId="13" xfId="1" applyFont="1" applyFill="1" applyBorder="1" applyAlignment="1">
      <alignment horizontal="center" vertical="center" wrapText="1"/>
    </xf>
    <xf numFmtId="0" fontId="10" fillId="9" borderId="32" xfId="1" applyFont="1" applyFill="1" applyBorder="1" applyAlignment="1">
      <alignment horizontal="center" vertical="center"/>
    </xf>
    <xf numFmtId="0" fontId="10" fillId="9" borderId="25" xfId="1" applyFont="1" applyFill="1" applyBorder="1" applyAlignment="1">
      <alignment horizontal="center" vertical="center" wrapText="1"/>
    </xf>
    <xf numFmtId="0" fontId="10" fillId="0" borderId="35" xfId="1" applyFont="1" applyBorder="1" applyAlignment="1">
      <alignment vertical="center" wrapText="1"/>
    </xf>
    <xf numFmtId="0" fontId="36" fillId="0" borderId="0" xfId="0" applyFont="1" applyAlignment="1">
      <alignment vertical="top" wrapText="1"/>
    </xf>
    <xf numFmtId="0" fontId="36" fillId="4" borderId="1" xfId="0" applyFont="1" applyFill="1" applyBorder="1"/>
    <xf numFmtId="0" fontId="45" fillId="0" borderId="0" xfId="0" applyFont="1" applyAlignment="1">
      <alignment vertical="top"/>
    </xf>
    <xf numFmtId="0" fontId="36" fillId="0" borderId="0" xfId="0" applyFont="1" applyAlignment="1">
      <alignment vertical="top"/>
    </xf>
    <xf numFmtId="0" fontId="45" fillId="4" borderId="1" xfId="0" applyFont="1" applyFill="1" applyBorder="1"/>
    <xf numFmtId="0" fontId="33" fillId="0" borderId="0" xfId="0" applyFont="1"/>
    <xf numFmtId="0" fontId="47" fillId="0" borderId="0" xfId="0" applyFont="1" applyAlignment="1">
      <alignment horizontal="left" vertical="center" wrapText="1"/>
    </xf>
    <xf numFmtId="0" fontId="48" fillId="11" borderId="1" xfId="0" applyFont="1" applyFill="1" applyBorder="1" applyAlignment="1">
      <alignment vertical="top" wrapText="1"/>
    </xf>
    <xf numFmtId="0" fontId="47" fillId="11" borderId="1" xfId="0" applyFont="1" applyFill="1" applyBorder="1" applyAlignment="1">
      <alignment vertical="top" wrapText="1"/>
    </xf>
    <xf numFmtId="0" fontId="10" fillId="9" borderId="1" xfId="1" applyFont="1" applyFill="1" applyBorder="1" applyAlignment="1">
      <alignment horizontal="center" vertical="center" wrapText="1"/>
    </xf>
    <xf numFmtId="0" fontId="47" fillId="12" borderId="1" xfId="0" applyFont="1" applyFill="1" applyBorder="1" applyAlignment="1">
      <alignment vertical="top" wrapText="1"/>
    </xf>
    <xf numFmtId="0" fontId="10" fillId="3" borderId="1" xfId="1" applyFont="1" applyFill="1" applyBorder="1" applyAlignment="1">
      <alignment vertical="center"/>
    </xf>
    <xf numFmtId="0" fontId="10" fillId="9" borderId="33" xfId="1" applyFont="1" applyFill="1" applyBorder="1" applyAlignment="1">
      <alignment horizontal="center" vertical="center"/>
    </xf>
    <xf numFmtId="0" fontId="10" fillId="9" borderId="34" xfId="1" applyFont="1" applyFill="1" applyBorder="1" applyAlignment="1">
      <alignment horizontal="center" vertical="center"/>
    </xf>
    <xf numFmtId="167" fontId="16" fillId="13" borderId="1" xfId="4" applyNumberFormat="1" applyFont="1" applyFill="1" applyBorder="1" applyAlignment="1" applyProtection="1">
      <alignment horizontal="center" vertical="center" wrapText="1"/>
      <protection locked="0"/>
    </xf>
    <xf numFmtId="0" fontId="36" fillId="4" borderId="12" xfId="0" applyFont="1" applyFill="1" applyBorder="1" applyAlignment="1">
      <alignment vertical="top" wrapText="1"/>
    </xf>
    <xf numFmtId="0" fontId="36" fillId="4" borderId="29" xfId="0" applyFont="1" applyFill="1" applyBorder="1" applyAlignment="1">
      <alignment vertical="top" wrapText="1"/>
    </xf>
    <xf numFmtId="0" fontId="36" fillId="4" borderId="11" xfId="0" applyFont="1" applyFill="1" applyBorder="1" applyAlignment="1">
      <alignment vertical="top" wrapText="1"/>
    </xf>
    <xf numFmtId="0" fontId="36" fillId="4" borderId="1" xfId="0" applyFont="1" applyFill="1" applyBorder="1" applyAlignment="1">
      <alignment vertical="top" wrapText="1"/>
    </xf>
    <xf numFmtId="0" fontId="29" fillId="10" borderId="37" xfId="1" applyFont="1" applyFill="1" applyBorder="1" applyAlignment="1">
      <alignment vertical="center"/>
    </xf>
    <xf numFmtId="0" fontId="10" fillId="9" borderId="38" xfId="1" applyFont="1" applyFill="1" applyBorder="1" applyAlignment="1">
      <alignment vertical="center"/>
    </xf>
    <xf numFmtId="0" fontId="10" fillId="9" borderId="39" xfId="1" applyFont="1" applyFill="1" applyBorder="1" applyAlignment="1">
      <alignment horizontal="center" vertical="center"/>
    </xf>
    <xf numFmtId="0" fontId="10" fillId="3" borderId="13" xfId="1" applyFont="1" applyFill="1" applyBorder="1" applyAlignment="1">
      <alignment horizontal="center" vertical="center"/>
    </xf>
    <xf numFmtId="0" fontId="10" fillId="9" borderId="38" xfId="1" applyFont="1" applyFill="1" applyBorder="1" applyAlignment="1">
      <alignment horizontal="center" vertical="center"/>
    </xf>
    <xf numFmtId="0" fontId="10" fillId="9" borderId="30" xfId="1" applyFont="1" applyFill="1" applyBorder="1" applyAlignment="1">
      <alignment vertical="center"/>
    </xf>
    <xf numFmtId="0" fontId="10" fillId="9" borderId="31" xfId="1" applyFont="1" applyFill="1" applyBorder="1" applyAlignment="1">
      <alignment vertical="center"/>
    </xf>
    <xf numFmtId="0" fontId="10" fillId="9" borderId="40" xfId="1" applyFont="1" applyFill="1" applyBorder="1" applyAlignment="1">
      <alignment horizontal="center" vertical="center"/>
    </xf>
    <xf numFmtId="0" fontId="10" fillId="0" borderId="27" xfId="1" applyFont="1" applyBorder="1" applyAlignment="1">
      <alignment vertical="center" wrapText="1"/>
    </xf>
    <xf numFmtId="38" fontId="16" fillId="4" borderId="13" xfId="4" applyNumberFormat="1" applyFont="1" applyFill="1" applyBorder="1" applyAlignment="1" applyProtection="1">
      <alignment horizontal="center" vertical="center" wrapText="1"/>
      <protection locked="0"/>
    </xf>
    <xf numFmtId="0" fontId="5" fillId="4" borderId="36" xfId="1" applyFill="1" applyBorder="1" applyAlignment="1">
      <alignment vertical="top" wrapText="1"/>
    </xf>
    <xf numFmtId="0" fontId="5" fillId="4" borderId="21" xfId="1" applyFill="1" applyBorder="1" applyAlignment="1">
      <alignment vertical="top" wrapText="1"/>
    </xf>
    <xf numFmtId="0" fontId="5" fillId="4" borderId="20" xfId="1" applyFill="1" applyBorder="1" applyAlignment="1">
      <alignment vertical="top" wrapText="1"/>
    </xf>
    <xf numFmtId="0" fontId="44" fillId="0" borderId="0" xfId="0" applyFont="1" applyAlignment="1">
      <alignment vertical="top"/>
    </xf>
    <xf numFmtId="0" fontId="45" fillId="0" borderId="0" xfId="0" applyFont="1" applyAlignment="1">
      <alignment horizontal="left" vertical="top" wrapText="1"/>
    </xf>
    <xf numFmtId="2" fontId="5" fillId="0" borderId="0" xfId="1" applyNumberFormat="1"/>
    <xf numFmtId="0" fontId="49" fillId="0" borderId="0" xfId="1" applyFont="1" applyAlignment="1">
      <alignment horizontal="left"/>
    </xf>
    <xf numFmtId="0" fontId="32" fillId="0" borderId="0" xfId="0" applyFont="1"/>
    <xf numFmtId="0" fontId="49" fillId="4" borderId="1" xfId="0" applyFont="1" applyFill="1" applyBorder="1"/>
    <xf numFmtId="0" fontId="52" fillId="0" borderId="0" xfId="0" applyFont="1" applyAlignment="1">
      <alignment horizontal="left" vertical="center" indent="2"/>
    </xf>
    <xf numFmtId="0" fontId="51" fillId="0" borderId="0" xfId="0" applyFont="1"/>
    <xf numFmtId="0" fontId="49" fillId="0" borderId="0" xfId="0" applyFont="1" applyAlignment="1">
      <alignment horizontal="left" vertical="top" wrapText="1"/>
    </xf>
    <xf numFmtId="0" fontId="53" fillId="0" borderId="0" xfId="1" applyFont="1"/>
    <xf numFmtId="0" fontId="54" fillId="0" borderId="0" xfId="1" applyFont="1"/>
    <xf numFmtId="0" fontId="55" fillId="0" borderId="0" xfId="1" applyFont="1"/>
    <xf numFmtId="0" fontId="56" fillId="0" borderId="0" xfId="1" applyFont="1" applyAlignment="1">
      <alignment horizontal="center"/>
    </xf>
    <xf numFmtId="0" fontId="32" fillId="4" borderId="28" xfId="1" applyFont="1" applyFill="1" applyBorder="1" applyAlignment="1" applyProtection="1">
      <alignment horizontal="left" vertical="center"/>
      <protection locked="0"/>
    </xf>
    <xf numFmtId="0" fontId="10" fillId="3" borderId="13" xfId="1" applyFont="1" applyFill="1" applyBorder="1" applyAlignment="1">
      <alignment vertical="center"/>
    </xf>
    <xf numFmtId="0" fontId="10" fillId="9" borderId="41" xfId="1" applyFont="1" applyFill="1" applyBorder="1" applyAlignment="1">
      <alignment horizontal="center" vertical="center"/>
    </xf>
    <xf numFmtId="0" fontId="10" fillId="9" borderId="42" xfId="1" applyFont="1" applyFill="1" applyBorder="1" applyAlignment="1">
      <alignment horizontal="center" vertical="center" wrapText="1"/>
    </xf>
    <xf numFmtId="0" fontId="45" fillId="0" borderId="0" xfId="0" applyFont="1" applyAlignment="1">
      <alignment vertical="top" wrapText="1"/>
    </xf>
    <xf numFmtId="0" fontId="57" fillId="0" borderId="0" xfId="0" applyFont="1"/>
    <xf numFmtId="0" fontId="36" fillId="4" borderId="1" xfId="0" applyFont="1" applyFill="1" applyBorder="1" applyAlignment="1">
      <alignment horizontal="left"/>
    </xf>
    <xf numFmtId="0" fontId="50" fillId="0" borderId="0" xfId="0" applyFont="1"/>
    <xf numFmtId="0" fontId="57" fillId="0" borderId="0" xfId="0" applyFont="1" applyAlignment="1">
      <alignment vertical="top"/>
    </xf>
    <xf numFmtId="0" fontId="31" fillId="4" borderId="28" xfId="1" applyFont="1" applyFill="1" applyBorder="1" applyAlignment="1">
      <alignment horizontal="center" vertical="center"/>
    </xf>
    <xf numFmtId="0" fontId="36" fillId="0" borderId="0" xfId="0" applyFont="1" applyAlignment="1">
      <alignment vertical="center"/>
    </xf>
    <xf numFmtId="0" fontId="32" fillId="0" borderId="0" xfId="1" applyFont="1" applyAlignment="1">
      <alignment horizontal="left" indent="2"/>
    </xf>
    <xf numFmtId="0" fontId="32" fillId="0" borderId="0" xfId="1" applyFont="1" applyAlignment="1">
      <alignment horizontal="left" vertical="center" indent="2"/>
    </xf>
    <xf numFmtId="0" fontId="33" fillId="0" borderId="0" xfId="1" applyFont="1" applyAlignment="1">
      <alignment vertical="center"/>
    </xf>
    <xf numFmtId="0" fontId="32" fillId="0" borderId="0" xfId="1" applyFont="1" applyAlignment="1">
      <alignment horizontal="left" vertical="top"/>
    </xf>
    <xf numFmtId="168" fontId="16" fillId="13" borderId="1" xfId="4" applyNumberFormat="1" applyFont="1" applyFill="1" applyBorder="1" applyAlignment="1" applyProtection="1">
      <alignment horizontal="center" vertical="center" wrapText="1"/>
      <protection locked="0"/>
    </xf>
    <xf numFmtId="0" fontId="59" fillId="0" borderId="0" xfId="1" applyFont="1" applyAlignment="1">
      <alignment vertical="center"/>
    </xf>
    <xf numFmtId="0" fontId="60" fillId="0" borderId="0" xfId="0" applyFont="1"/>
    <xf numFmtId="0" fontId="60" fillId="0" borderId="1" xfId="0" applyFont="1" applyBorder="1"/>
    <xf numFmtId="0" fontId="16" fillId="0" borderId="1" xfId="1" applyFont="1" applyBorder="1"/>
    <xf numFmtId="0" fontId="28" fillId="0" borderId="1" xfId="1" applyFont="1" applyBorder="1"/>
    <xf numFmtId="0" fontId="6" fillId="0" borderId="0" xfId="0" applyFont="1"/>
    <xf numFmtId="0" fontId="10" fillId="0" borderId="0" xfId="1" applyFont="1"/>
    <xf numFmtId="0" fontId="6" fillId="0" borderId="1" xfId="0" applyFont="1" applyBorder="1"/>
    <xf numFmtId="0" fontId="10" fillId="0" borderId="1" xfId="1" applyFont="1" applyBorder="1"/>
    <xf numFmtId="0" fontId="47" fillId="11" borderId="0" xfId="0" applyFont="1" applyFill="1" applyAlignment="1">
      <alignment vertical="top" wrapText="1"/>
    </xf>
    <xf numFmtId="0" fontId="47" fillId="11" borderId="43" xfId="0" applyFont="1" applyFill="1" applyBorder="1" applyAlignment="1">
      <alignment vertical="top"/>
    </xf>
    <xf numFmtId="0" fontId="4" fillId="0" borderId="0" xfId="1" applyFont="1"/>
    <xf numFmtId="0" fontId="47" fillId="0" borderId="1" xfId="0" applyFont="1" applyBorder="1" applyAlignment="1">
      <alignment vertical="top" wrapText="1"/>
    </xf>
    <xf numFmtId="0" fontId="61" fillId="0" borderId="0" xfId="0" applyFont="1"/>
    <xf numFmtId="40" fontId="16" fillId="4" borderId="11" xfId="4" applyNumberFormat="1" applyFont="1" applyFill="1" applyBorder="1" applyAlignment="1" applyProtection="1">
      <alignment horizontal="center" vertical="center" wrapText="1"/>
      <protection locked="0"/>
    </xf>
    <xf numFmtId="167" fontId="16" fillId="4" borderId="11" xfId="4" applyNumberFormat="1" applyFont="1" applyFill="1" applyBorder="1" applyAlignment="1" applyProtection="1">
      <alignment horizontal="center" vertical="center" wrapText="1"/>
      <protection locked="0"/>
    </xf>
    <xf numFmtId="2" fontId="60" fillId="0" borderId="1" xfId="0" applyNumberFormat="1" applyFont="1" applyBorder="1"/>
    <xf numFmtId="2" fontId="16" fillId="0" borderId="1" xfId="1" applyNumberFormat="1" applyFont="1" applyBorder="1"/>
    <xf numFmtId="169" fontId="60" fillId="0" borderId="1" xfId="5" applyNumberFormat="1" applyFont="1" applyBorder="1"/>
    <xf numFmtId="0" fontId="6" fillId="0" borderId="0" xfId="0" applyFont="1" applyAlignment="1">
      <alignment horizontal="center" vertical="top"/>
    </xf>
    <xf numFmtId="0" fontId="3" fillId="0" borderId="0" xfId="0" applyFont="1" applyAlignment="1">
      <alignment horizontal="center" vertical="center" wrapText="1"/>
    </xf>
    <xf numFmtId="0" fontId="5" fillId="4" borderId="36" xfId="1" applyFill="1" applyBorder="1" applyAlignment="1">
      <alignment horizontal="left" vertical="top" wrapText="1"/>
    </xf>
    <xf numFmtId="0" fontId="5" fillId="4" borderId="21" xfId="1" applyFill="1" applyBorder="1" applyAlignment="1">
      <alignment horizontal="left" vertical="top" wrapText="1"/>
    </xf>
    <xf numFmtId="0" fontId="5" fillId="4" borderId="20" xfId="1" applyFill="1" applyBorder="1" applyAlignment="1">
      <alignment horizontal="left" vertical="top" wrapText="1"/>
    </xf>
    <xf numFmtId="0" fontId="6" fillId="0" borderId="0" xfId="0" applyFont="1" applyAlignment="1">
      <alignment horizontal="center" vertical="top"/>
    </xf>
    <xf numFmtId="0" fontId="5" fillId="0" borderId="0" xfId="0" applyFont="1" applyAlignment="1">
      <alignment horizontal="left" vertical="top" wrapText="1"/>
    </xf>
    <xf numFmtId="0" fontId="3" fillId="0" borderId="0" xfId="0" applyFont="1" applyAlignment="1">
      <alignment horizontal="center" vertical="center" wrapText="1"/>
    </xf>
    <xf numFmtId="0" fontId="8" fillId="0" borderId="1" xfId="0" applyFont="1" applyBorder="1" applyAlignment="1">
      <alignment horizontal="center" vertical="center"/>
    </xf>
    <xf numFmtId="0" fontId="3" fillId="0" borderId="0" xfId="0" applyFont="1" applyAlignment="1">
      <alignment horizontal="left" vertical="top"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8" borderId="0" xfId="0" applyFont="1" applyFill="1" applyAlignment="1">
      <alignment horizontal="left" vertical="top"/>
    </xf>
    <xf numFmtId="0" fontId="36" fillId="0" borderId="0" xfId="0" applyFont="1" applyAlignment="1">
      <alignment horizontal="left" vertical="top" wrapText="1"/>
    </xf>
    <xf numFmtId="0" fontId="47" fillId="0" borderId="0" xfId="0" applyFont="1" applyAlignment="1">
      <alignment horizontal="left" vertical="top" wrapText="1"/>
    </xf>
  </cellXfs>
  <cellStyles count="6">
    <cellStyle name="Comma" xfId="4" builtinId="3"/>
    <cellStyle name="Hyperlink" xfId="3" builtinId="8"/>
    <cellStyle name="Normal" xfId="0" builtinId="0"/>
    <cellStyle name="Normal 4" xfId="1" xr:uid="{00000000-0005-0000-0000-000002000000}"/>
    <cellStyle name="Normal 4 2" xfId="2" xr:uid="{00000000-0005-0000-0000-000003000000}"/>
    <cellStyle name="Percent" xfId="5" builtinId="5"/>
  </cellStyles>
  <dxfs count="0"/>
  <tableStyles count="0" defaultTableStyle="TableStyleMedium2" defaultPivotStyle="PivotStyleLight16"/>
  <colors>
    <mruColors>
      <color rgb="FFFF00FF"/>
      <color rgb="FFFFFFCC"/>
      <color rgb="FFCC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F159-E271-44BE-BAB5-464AD950B4A6}">
  <sheetPr codeName="Sheet1"/>
  <dimension ref="A2:S19"/>
  <sheetViews>
    <sheetView showGridLines="0" tabSelected="1" zoomScale="85" zoomScaleNormal="85" workbookViewId="0">
      <selection activeCell="E11" sqref="E11"/>
    </sheetView>
  </sheetViews>
  <sheetFormatPr defaultRowHeight="14.5" x14ac:dyDescent="0.35"/>
  <cols>
    <col min="2" max="2" width="82" customWidth="1"/>
  </cols>
  <sheetData>
    <row r="2" spans="1:19" ht="30" x14ac:dyDescent="0.35">
      <c r="B2" s="214" t="s">
        <v>0</v>
      </c>
    </row>
    <row r="4" spans="1:19" ht="23" x14ac:dyDescent="0.35">
      <c r="B4" s="120" t="s">
        <v>1</v>
      </c>
    </row>
    <row r="5" spans="1:19" s="107" customFormat="1" ht="15" customHeight="1" x14ac:dyDescent="0.5">
      <c r="B5" s="120"/>
      <c r="C5" s="120"/>
      <c r="D5" s="120"/>
      <c r="E5" s="120"/>
      <c r="F5" s="120"/>
      <c r="G5" s="133"/>
      <c r="H5" s="134"/>
      <c r="Q5" s="122"/>
      <c r="R5" s="122"/>
      <c r="S5" s="122"/>
    </row>
    <row r="6" spans="1:19" s="107" customFormat="1" ht="18.5" thickBot="1" x14ac:dyDescent="0.45">
      <c r="A6" s="128"/>
      <c r="B6" s="140" t="s">
        <v>2</v>
      </c>
      <c r="C6" s="141"/>
      <c r="D6" s="141"/>
      <c r="E6" s="142"/>
      <c r="F6" s="142"/>
      <c r="G6" s="127"/>
      <c r="H6" s="127"/>
      <c r="I6" s="121"/>
      <c r="J6" s="121"/>
      <c r="K6" s="121"/>
      <c r="Q6" s="122"/>
      <c r="R6" s="122"/>
      <c r="S6" s="122"/>
    </row>
    <row r="7" spans="1:19" s="107" customFormat="1" ht="18.5" thickBot="1" x14ac:dyDescent="0.45">
      <c r="A7" s="128"/>
      <c r="B7" s="198"/>
      <c r="C7" s="142"/>
      <c r="D7" s="143"/>
      <c r="E7" s="142"/>
      <c r="F7" s="142"/>
      <c r="G7" s="127"/>
      <c r="H7" s="127"/>
      <c r="I7" s="121"/>
      <c r="J7" s="121"/>
      <c r="K7" s="121"/>
      <c r="Q7" s="122"/>
      <c r="R7" s="122"/>
      <c r="S7" s="122"/>
    </row>
    <row r="8" spans="1:19" s="107" customFormat="1" ht="18.5" thickBot="1" x14ac:dyDescent="0.45">
      <c r="A8" s="128"/>
      <c r="B8" s="140" t="s">
        <v>3</v>
      </c>
      <c r="C8" s="141"/>
      <c r="D8" s="143"/>
      <c r="E8" s="142"/>
      <c r="F8" s="142"/>
      <c r="G8" s="127"/>
      <c r="H8" s="127"/>
      <c r="I8" s="121"/>
      <c r="J8" s="121"/>
      <c r="K8" s="121"/>
      <c r="Q8" s="122"/>
      <c r="R8" s="122"/>
      <c r="S8" s="122"/>
    </row>
    <row r="9" spans="1:19" s="107" customFormat="1" ht="18.5" thickBot="1" x14ac:dyDescent="0.45">
      <c r="A9" s="128"/>
      <c r="B9" s="198"/>
      <c r="C9" s="141"/>
      <c r="D9" s="144"/>
      <c r="E9" s="142"/>
      <c r="F9" s="142"/>
      <c r="G9" s="127"/>
      <c r="H9" s="127"/>
      <c r="I9" s="121"/>
      <c r="J9" s="121"/>
      <c r="K9" s="121"/>
      <c r="Q9" s="122"/>
      <c r="R9" s="122"/>
      <c r="S9" s="122"/>
    </row>
    <row r="10" spans="1:19" s="107" customFormat="1" ht="18.5" thickBot="1" x14ac:dyDescent="0.45">
      <c r="A10" s="128"/>
      <c r="B10" s="140" t="s">
        <v>457</v>
      </c>
      <c r="C10" s="141"/>
      <c r="D10" s="144"/>
      <c r="E10" s="142"/>
      <c r="F10" s="142"/>
      <c r="G10" s="127"/>
      <c r="H10" s="127"/>
      <c r="I10" s="121"/>
      <c r="J10" s="121"/>
      <c r="K10" s="121"/>
      <c r="Q10" s="122"/>
      <c r="R10" s="122"/>
      <c r="S10" s="122"/>
    </row>
    <row r="11" spans="1:19" s="107" customFormat="1" ht="18.5" thickBot="1" x14ac:dyDescent="0.45">
      <c r="A11" s="128"/>
      <c r="B11" s="198"/>
      <c r="C11" s="141"/>
      <c r="D11" s="144"/>
      <c r="E11" s="142"/>
      <c r="F11" s="142"/>
      <c r="G11" s="127"/>
      <c r="H11" s="127"/>
      <c r="I11" s="121"/>
      <c r="J11" s="121"/>
      <c r="K11" s="121"/>
      <c r="Q11" s="122"/>
      <c r="R11" s="122"/>
      <c r="S11" s="122"/>
    </row>
    <row r="12" spans="1:19" s="107" customFormat="1" ht="18.5" thickBot="1" x14ac:dyDescent="0.45">
      <c r="A12" s="128"/>
      <c r="B12" s="140" t="s">
        <v>4</v>
      </c>
      <c r="C12" s="141"/>
      <c r="D12" s="144"/>
      <c r="E12" s="144"/>
      <c r="F12" s="144"/>
      <c r="G12" s="106"/>
      <c r="H12" s="106"/>
      <c r="I12" s="127"/>
      <c r="Q12" s="122"/>
      <c r="R12" s="122"/>
      <c r="S12" s="122"/>
    </row>
    <row r="13" spans="1:19" s="107" customFormat="1" ht="18.5" thickBot="1" x14ac:dyDescent="0.45">
      <c r="A13" s="128"/>
      <c r="B13" s="198"/>
      <c r="C13" s="141"/>
      <c r="D13" s="144"/>
      <c r="E13" s="144"/>
      <c r="F13" s="144"/>
      <c r="G13" s="106"/>
      <c r="H13" s="106"/>
      <c r="I13" s="127"/>
      <c r="Q13" s="122"/>
      <c r="R13" s="122"/>
      <c r="S13" s="122"/>
    </row>
    <row r="14" spans="1:19" s="107" customFormat="1" ht="18.5" thickBot="1" x14ac:dyDescent="0.45">
      <c r="A14" s="128"/>
      <c r="B14" s="140" t="s">
        <v>5</v>
      </c>
      <c r="C14" s="141"/>
      <c r="D14" s="144"/>
      <c r="E14" s="144"/>
      <c r="F14" s="144"/>
      <c r="G14" s="106"/>
      <c r="H14" s="106"/>
      <c r="I14" s="127"/>
      <c r="Q14" s="122"/>
      <c r="R14" s="122"/>
      <c r="S14" s="122"/>
    </row>
    <row r="15" spans="1:19" s="107" customFormat="1" ht="18.5" thickBot="1" x14ac:dyDescent="0.45">
      <c r="A15" s="128"/>
      <c r="B15" s="198"/>
      <c r="C15" s="141"/>
      <c r="D15" s="144"/>
      <c r="E15" s="144"/>
      <c r="F15" s="144"/>
      <c r="G15" s="106"/>
      <c r="H15" s="106"/>
      <c r="I15" s="127"/>
      <c r="Q15" s="122"/>
      <c r="R15" s="122"/>
      <c r="S15" s="122"/>
    </row>
    <row r="16" spans="1:19" ht="15.5" x14ac:dyDescent="0.35">
      <c r="B16" s="139"/>
      <c r="C16" s="139"/>
      <c r="D16" s="139"/>
      <c r="E16" s="139"/>
      <c r="F16" s="139"/>
      <c r="G16" s="139"/>
      <c r="H16" s="139"/>
    </row>
    <row r="17" spans="2:8" ht="15.5" x14ac:dyDescent="0.35">
      <c r="B17" s="139" t="s">
        <v>447</v>
      </c>
      <c r="C17" s="139"/>
      <c r="D17" s="139"/>
      <c r="E17" s="139"/>
      <c r="F17" s="139"/>
      <c r="G17" s="139"/>
      <c r="H17" s="139"/>
    </row>
    <row r="18" spans="2:8" ht="15.5" x14ac:dyDescent="0.35">
      <c r="B18" s="139"/>
      <c r="C18" s="139"/>
      <c r="D18" s="139"/>
      <c r="E18" s="139"/>
      <c r="F18" s="139"/>
      <c r="G18" s="139"/>
      <c r="H18" s="139"/>
    </row>
    <row r="19" spans="2:8" ht="15.5" x14ac:dyDescent="0.35">
      <c r="B19" s="145"/>
      <c r="C19" s="139"/>
      <c r="D19" s="139"/>
      <c r="E19" s="139"/>
      <c r="F19" s="139"/>
      <c r="G19" s="139"/>
      <c r="H19" s="13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155FFCB-8817-441F-A1C5-0F50855A235A}">
          <x14:formula1>
            <xm:f>Lists!$B$110:$B$118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94A6-95E6-4E26-9FD8-36E778E70E41}">
  <sheetPr codeName="Sheet2"/>
  <dimension ref="B2:AA83"/>
  <sheetViews>
    <sheetView showGridLines="0" topLeftCell="A62" zoomScale="85" zoomScaleNormal="85" workbookViewId="0">
      <selection activeCell="E69" sqref="E69"/>
    </sheetView>
  </sheetViews>
  <sheetFormatPr defaultColWidth="9.1796875" defaultRowHeight="14" x14ac:dyDescent="0.3"/>
  <cols>
    <col min="1" max="1" width="9.1796875" style="146"/>
    <col min="2" max="2" width="5" style="146" hidden="1" customWidth="1"/>
    <col min="3" max="4" width="5" style="146" customWidth="1"/>
    <col min="5" max="5" width="60.54296875" style="146" customWidth="1"/>
    <col min="6" max="16384" width="9.1796875" style="146"/>
  </cols>
  <sheetData>
    <row r="2" spans="2:27" ht="23" x14ac:dyDescent="0.3">
      <c r="B2" s="120"/>
      <c r="C2" s="120" t="s">
        <v>6</v>
      </c>
      <c r="D2" s="120"/>
    </row>
    <row r="3" spans="2:27" ht="23" x14ac:dyDescent="0.3">
      <c r="B3" s="120"/>
      <c r="C3" s="120"/>
      <c r="D3" s="120"/>
      <c r="Y3" s="191"/>
    </row>
    <row r="4" spans="2:27" ht="18.75" customHeight="1" x14ac:dyDescent="0.35">
      <c r="B4" s="120"/>
      <c r="C4" s="120"/>
      <c r="D4" s="120"/>
      <c r="E4" s="189" t="s">
        <v>7</v>
      </c>
      <c r="Y4" s="191"/>
      <c r="Z4" s="191"/>
      <c r="AA4" s="191"/>
    </row>
    <row r="5" spans="2:27" ht="20.25" customHeight="1" x14ac:dyDescent="0.3">
      <c r="E5" s="156" t="s">
        <v>8</v>
      </c>
      <c r="F5" s="185"/>
      <c r="G5" s="185"/>
      <c r="H5" s="185"/>
      <c r="I5" s="185"/>
      <c r="J5" s="185"/>
      <c r="K5" s="185"/>
      <c r="L5" s="185"/>
      <c r="M5" s="185"/>
      <c r="N5" s="185"/>
      <c r="Y5" s="191"/>
      <c r="Z5" s="191"/>
      <c r="AA5" s="191"/>
    </row>
    <row r="6" spans="2:27" hidden="1" x14ac:dyDescent="0.3"/>
    <row r="7" spans="2:27" ht="15.5" hidden="1" x14ac:dyDescent="0.35">
      <c r="B7" s="147" t="s">
        <v>9</v>
      </c>
      <c r="C7" s="147"/>
      <c r="D7" s="147"/>
      <c r="E7" s="147" t="s">
        <v>10</v>
      </c>
      <c r="F7" s="108"/>
      <c r="G7" s="108"/>
      <c r="H7" s="108"/>
      <c r="I7" s="108"/>
      <c r="J7" s="108"/>
      <c r="L7" s="158"/>
      <c r="M7" s="158"/>
      <c r="N7" s="158"/>
      <c r="O7" s="158"/>
      <c r="P7" s="158"/>
      <c r="Q7" s="108"/>
      <c r="R7" s="108"/>
      <c r="S7" s="108"/>
      <c r="T7" s="158"/>
      <c r="U7" s="108"/>
      <c r="V7" s="108"/>
      <c r="W7" s="108"/>
    </row>
    <row r="8" spans="2:27" ht="15.5" hidden="1" x14ac:dyDescent="0.35">
      <c r="B8" s="147"/>
      <c r="C8" s="147"/>
      <c r="D8" s="147"/>
      <c r="E8" s="190" t="s">
        <v>11</v>
      </c>
      <c r="F8" s="108"/>
      <c r="G8" s="158" t="s">
        <v>12</v>
      </c>
      <c r="H8" s="108"/>
      <c r="I8" s="108"/>
      <c r="J8" s="108"/>
      <c r="L8" s="158"/>
      <c r="M8" s="158"/>
      <c r="N8" s="158"/>
      <c r="O8" s="158"/>
      <c r="P8" s="158"/>
      <c r="Q8" s="108"/>
      <c r="R8" s="108"/>
      <c r="S8" s="108"/>
      <c r="T8" s="158"/>
      <c r="U8" s="108"/>
      <c r="V8" s="108"/>
      <c r="W8" s="108"/>
    </row>
    <row r="9" spans="2:27" ht="15.5" hidden="1" x14ac:dyDescent="0.35">
      <c r="B9" s="108"/>
      <c r="C9" s="108"/>
      <c r="D9" s="108"/>
      <c r="E9" s="108"/>
      <c r="F9" s="108"/>
      <c r="G9" s="158"/>
      <c r="H9" s="108"/>
      <c r="I9" s="108"/>
      <c r="J9" s="108"/>
      <c r="L9" s="158"/>
      <c r="M9" s="158"/>
      <c r="N9" s="158"/>
      <c r="O9" s="158"/>
      <c r="P9" s="158"/>
      <c r="Q9" s="108"/>
      <c r="R9" s="108"/>
      <c r="S9" s="108"/>
      <c r="T9" s="158"/>
      <c r="U9" s="108"/>
      <c r="V9" s="108"/>
      <c r="W9" s="108"/>
    </row>
    <row r="10" spans="2:27" ht="15.5" hidden="1" x14ac:dyDescent="0.35">
      <c r="B10" s="147" t="s">
        <v>13</v>
      </c>
      <c r="C10" s="147"/>
      <c r="D10" s="147"/>
      <c r="E10" s="147" t="s">
        <v>14</v>
      </c>
      <c r="F10" s="108"/>
      <c r="G10" s="158" t="s">
        <v>12</v>
      </c>
      <c r="H10" s="108"/>
      <c r="I10" s="108"/>
      <c r="J10" s="108"/>
      <c r="K10" s="108"/>
      <c r="L10" s="108"/>
      <c r="M10" s="108"/>
      <c r="N10" s="108"/>
      <c r="O10" s="108"/>
      <c r="P10" s="108"/>
      <c r="Q10" s="108"/>
      <c r="R10" s="108"/>
      <c r="S10" s="108"/>
      <c r="T10" s="108"/>
      <c r="U10" s="108"/>
      <c r="V10" s="108"/>
      <c r="W10" s="108"/>
    </row>
    <row r="11" spans="2:27" ht="15.5" hidden="1" x14ac:dyDescent="0.35">
      <c r="B11" s="108"/>
      <c r="C11" s="108"/>
      <c r="D11" s="108"/>
      <c r="E11" s="190" t="s">
        <v>15</v>
      </c>
      <c r="F11" s="108"/>
      <c r="G11" s="108"/>
      <c r="H11" s="108"/>
      <c r="I11" s="108"/>
      <c r="J11" s="108"/>
      <c r="K11" s="108"/>
      <c r="L11" s="108"/>
      <c r="M11" s="108"/>
      <c r="N11" s="108"/>
      <c r="O11" s="108"/>
      <c r="P11" s="108"/>
      <c r="Q11" s="108"/>
      <c r="R11" s="108"/>
      <c r="S11" s="108"/>
      <c r="T11" s="108"/>
      <c r="U11" s="108"/>
      <c r="V11" s="108"/>
      <c r="W11" s="108"/>
    </row>
    <row r="12" spans="2:27" ht="15.5" hidden="1" x14ac:dyDescent="0.35">
      <c r="B12" s="108"/>
      <c r="C12" s="108"/>
      <c r="D12" s="108"/>
      <c r="E12" s="108"/>
      <c r="F12" s="108"/>
      <c r="G12" s="108"/>
      <c r="H12" s="108"/>
      <c r="I12" s="108"/>
      <c r="J12" s="108"/>
      <c r="K12" s="108"/>
      <c r="L12" s="108"/>
      <c r="M12" s="108"/>
      <c r="N12" s="108"/>
      <c r="O12" s="108"/>
      <c r="P12" s="108"/>
      <c r="Q12" s="108"/>
      <c r="R12" s="108"/>
      <c r="S12" s="108"/>
      <c r="T12" s="108"/>
      <c r="U12" s="108"/>
      <c r="V12" s="108"/>
      <c r="W12" s="108"/>
    </row>
    <row r="13" spans="2:27" ht="15.5" x14ac:dyDescent="0.35">
      <c r="B13" s="147" t="s">
        <v>16</v>
      </c>
      <c r="C13" s="147" t="s">
        <v>9</v>
      </c>
      <c r="D13" s="147"/>
      <c r="E13" s="147" t="s">
        <v>17</v>
      </c>
      <c r="F13" s="108"/>
      <c r="G13" s="108"/>
      <c r="H13" s="108"/>
      <c r="I13" s="108"/>
      <c r="J13" s="108"/>
      <c r="K13" s="108"/>
      <c r="L13" s="108"/>
      <c r="M13" s="108"/>
      <c r="N13" s="108"/>
      <c r="O13" s="108"/>
      <c r="P13" s="108"/>
      <c r="Q13" s="108"/>
      <c r="R13" s="108"/>
      <c r="S13" s="108"/>
      <c r="T13" s="108"/>
      <c r="U13" s="108"/>
      <c r="V13" s="108"/>
      <c r="W13" s="108"/>
    </row>
    <row r="14" spans="2:27" ht="15.5" x14ac:dyDescent="0.35">
      <c r="B14" s="108"/>
      <c r="C14" s="108"/>
      <c r="D14" s="108"/>
      <c r="E14" s="157"/>
      <c r="F14" s="108"/>
      <c r="G14" s="108"/>
      <c r="H14" s="108"/>
      <c r="I14" s="108"/>
      <c r="J14" s="108"/>
      <c r="K14" s="108"/>
      <c r="L14" s="108"/>
      <c r="M14" s="108"/>
      <c r="N14" s="108"/>
      <c r="O14" s="108"/>
      <c r="P14" s="108"/>
      <c r="Q14" s="108"/>
      <c r="R14" s="108"/>
      <c r="S14" s="108"/>
      <c r="T14" s="108"/>
      <c r="U14" s="108"/>
      <c r="V14" s="108"/>
      <c r="W14" s="108"/>
    </row>
    <row r="15" spans="2:27" ht="15.5" x14ac:dyDescent="0.35">
      <c r="B15" s="108"/>
      <c r="C15" s="108"/>
      <c r="D15" s="108"/>
      <c r="E15" s="108"/>
      <c r="F15" s="108"/>
      <c r="G15" s="108"/>
      <c r="H15" s="108"/>
      <c r="I15" s="108"/>
      <c r="J15" s="108"/>
      <c r="K15" s="108"/>
      <c r="L15" s="108"/>
      <c r="M15" s="108"/>
      <c r="N15" s="108"/>
      <c r="O15" s="108"/>
      <c r="P15" s="108"/>
      <c r="Q15" s="108"/>
      <c r="R15" s="108"/>
      <c r="S15" s="108"/>
      <c r="T15" s="108"/>
      <c r="U15" s="108"/>
      <c r="V15" s="108"/>
      <c r="W15" s="108"/>
    </row>
    <row r="16" spans="2:27" ht="15.5" x14ac:dyDescent="0.35">
      <c r="B16" s="147" t="s">
        <v>18</v>
      </c>
      <c r="C16" s="147" t="s">
        <v>16</v>
      </c>
      <c r="D16" s="147"/>
      <c r="E16" s="147" t="s">
        <v>19</v>
      </c>
      <c r="F16" s="108"/>
      <c r="G16" s="108"/>
      <c r="H16" s="108"/>
      <c r="I16" s="108"/>
      <c r="J16" s="108"/>
      <c r="K16" s="108"/>
      <c r="L16" s="108"/>
      <c r="M16" s="108"/>
      <c r="N16" s="108"/>
      <c r="O16" s="108"/>
      <c r="P16" s="108"/>
      <c r="Q16" s="108"/>
      <c r="R16" s="108"/>
      <c r="S16" s="108"/>
      <c r="T16" s="108"/>
      <c r="U16" s="108"/>
      <c r="V16" s="108"/>
      <c r="W16" s="108"/>
    </row>
    <row r="17" spans="2:23" ht="15.5" x14ac:dyDescent="0.35">
      <c r="B17" s="108"/>
      <c r="C17" s="108"/>
      <c r="D17" s="108"/>
      <c r="E17" s="157"/>
      <c r="F17" s="108"/>
      <c r="G17" s="108"/>
      <c r="H17" s="108"/>
      <c r="I17" s="108"/>
      <c r="J17" s="108"/>
      <c r="K17" s="108"/>
      <c r="L17" s="108"/>
      <c r="M17" s="108"/>
      <c r="N17" s="108"/>
      <c r="O17" s="108"/>
      <c r="P17" s="108"/>
      <c r="Q17" s="108"/>
      <c r="R17" s="108"/>
      <c r="S17" s="108"/>
      <c r="T17" s="108"/>
      <c r="U17" s="108"/>
      <c r="V17" s="108"/>
      <c r="W17" s="108"/>
    </row>
    <row r="18" spans="2:23" ht="15.5" x14ac:dyDescent="0.35">
      <c r="B18" s="108"/>
      <c r="C18" s="108"/>
      <c r="D18" s="108"/>
      <c r="E18" s="108"/>
      <c r="F18" s="108"/>
      <c r="G18" s="108"/>
      <c r="H18" s="108"/>
      <c r="I18" s="108"/>
      <c r="J18" s="108"/>
      <c r="K18" s="108"/>
      <c r="L18" s="108"/>
      <c r="M18" s="108"/>
      <c r="N18" s="108"/>
      <c r="O18" s="108"/>
      <c r="P18" s="108"/>
      <c r="Q18" s="108"/>
      <c r="R18" s="108"/>
      <c r="S18" s="108"/>
      <c r="T18" s="108"/>
      <c r="U18" s="108"/>
      <c r="V18" s="108"/>
      <c r="W18" s="108"/>
    </row>
    <row r="19" spans="2:23" ht="15.5" x14ac:dyDescent="0.35">
      <c r="B19" s="147" t="s">
        <v>20</v>
      </c>
      <c r="C19" s="147" t="s">
        <v>21</v>
      </c>
      <c r="D19" s="147"/>
      <c r="E19" s="147" t="s">
        <v>22</v>
      </c>
      <c r="F19" s="108"/>
      <c r="G19" s="108"/>
      <c r="H19" s="108"/>
      <c r="I19" s="108"/>
      <c r="J19" s="108"/>
      <c r="K19" s="108"/>
      <c r="L19" s="108"/>
      <c r="M19" s="108"/>
      <c r="N19" s="108"/>
      <c r="O19" s="108"/>
      <c r="P19" s="108"/>
      <c r="Q19" s="108"/>
      <c r="R19" s="108"/>
      <c r="S19" s="108"/>
      <c r="T19" s="108"/>
      <c r="U19" s="108"/>
      <c r="V19" s="108"/>
      <c r="W19" s="108"/>
    </row>
    <row r="20" spans="2:23" ht="15.5" x14ac:dyDescent="0.35">
      <c r="B20" s="108"/>
      <c r="C20" s="108"/>
      <c r="D20" s="108"/>
      <c r="E20" s="157"/>
      <c r="F20" s="108"/>
      <c r="G20" s="158"/>
      <c r="H20" s="108"/>
      <c r="I20" s="108"/>
      <c r="J20" s="108"/>
      <c r="K20" s="108"/>
      <c r="L20" s="108"/>
      <c r="M20" s="108"/>
      <c r="N20" s="108"/>
      <c r="O20" s="108"/>
      <c r="P20" s="108"/>
      <c r="Q20" s="108"/>
      <c r="R20" s="108"/>
      <c r="S20" s="108"/>
      <c r="T20" s="108"/>
      <c r="U20" s="108"/>
      <c r="V20" s="108"/>
      <c r="W20" s="108"/>
    </row>
    <row r="21" spans="2:23" ht="15.5" x14ac:dyDescent="0.35">
      <c r="B21" s="108"/>
      <c r="C21" s="108"/>
      <c r="D21" s="108"/>
      <c r="E21" s="108"/>
      <c r="F21" s="108"/>
      <c r="G21" s="108"/>
      <c r="H21" s="108"/>
      <c r="I21" s="108"/>
      <c r="J21" s="108"/>
      <c r="K21" s="108"/>
      <c r="L21" s="108"/>
      <c r="M21" s="108"/>
      <c r="N21" s="108"/>
      <c r="O21" s="108"/>
      <c r="P21" s="108"/>
      <c r="Q21" s="108"/>
      <c r="R21" s="108"/>
      <c r="S21" s="108"/>
      <c r="T21" s="108"/>
      <c r="U21" s="108"/>
      <c r="V21" s="108"/>
      <c r="W21" s="108"/>
    </row>
    <row r="22" spans="2:23" ht="15.5" x14ac:dyDescent="0.35">
      <c r="B22" s="147" t="s">
        <v>23</v>
      </c>
      <c r="C22" s="147" t="s">
        <v>18</v>
      </c>
      <c r="D22" s="147"/>
      <c r="E22" s="147" t="s">
        <v>24</v>
      </c>
      <c r="F22" s="108"/>
      <c r="G22" s="108"/>
      <c r="H22" s="108"/>
      <c r="I22" s="108"/>
      <c r="J22" s="108"/>
      <c r="K22" s="108"/>
      <c r="L22" s="108"/>
      <c r="M22" s="108"/>
      <c r="N22" s="108"/>
      <c r="O22" s="108"/>
      <c r="P22" s="108"/>
      <c r="Q22" s="108"/>
      <c r="R22" s="108"/>
      <c r="S22" s="108"/>
      <c r="T22" s="108"/>
      <c r="U22" s="108"/>
      <c r="V22" s="108"/>
      <c r="W22" s="108"/>
    </row>
    <row r="23" spans="2:23" ht="15.5" x14ac:dyDescent="0.35">
      <c r="B23" s="108"/>
      <c r="C23" s="108"/>
      <c r="D23" s="108"/>
      <c r="E23" s="157"/>
      <c r="F23" s="108"/>
      <c r="G23" s="158"/>
      <c r="H23" s="108"/>
      <c r="I23" s="108"/>
      <c r="J23" s="108"/>
      <c r="K23" s="108"/>
      <c r="L23" s="108"/>
      <c r="M23" s="108"/>
      <c r="N23" s="108"/>
      <c r="O23" s="108"/>
      <c r="P23" s="108"/>
      <c r="Q23" s="108"/>
      <c r="R23" s="108"/>
      <c r="S23" s="108"/>
      <c r="T23" s="108"/>
      <c r="U23" s="108"/>
      <c r="V23" s="108"/>
      <c r="W23" s="108"/>
    </row>
    <row r="24" spans="2:23" ht="15.5" x14ac:dyDescent="0.35">
      <c r="B24" s="108"/>
      <c r="C24" s="108"/>
      <c r="D24" s="108"/>
      <c r="E24" s="108"/>
      <c r="F24" s="108"/>
      <c r="G24" s="108"/>
      <c r="H24" s="108"/>
      <c r="I24" s="108"/>
      <c r="J24" s="108"/>
      <c r="K24" s="108"/>
      <c r="L24" s="108"/>
      <c r="M24" s="108"/>
      <c r="N24" s="108"/>
      <c r="O24" s="108"/>
      <c r="P24" s="108"/>
      <c r="Q24" s="108"/>
      <c r="R24" s="108"/>
      <c r="S24" s="108"/>
      <c r="T24" s="108"/>
      <c r="U24" s="108"/>
      <c r="V24" s="108"/>
      <c r="W24" s="108"/>
    </row>
    <row r="25" spans="2:23" ht="15.5" x14ac:dyDescent="0.35">
      <c r="B25" s="147" t="s">
        <v>25</v>
      </c>
      <c r="C25" s="147" t="s">
        <v>23</v>
      </c>
      <c r="D25" s="147"/>
      <c r="E25" s="147" t="s">
        <v>26</v>
      </c>
      <c r="F25" s="108"/>
      <c r="G25" s="108"/>
      <c r="H25" s="108"/>
      <c r="I25" s="108"/>
      <c r="J25" s="108"/>
      <c r="K25" s="108"/>
      <c r="L25" s="108"/>
      <c r="M25" s="108"/>
      <c r="N25" s="108"/>
      <c r="O25" s="108"/>
      <c r="P25" s="108"/>
      <c r="Q25" s="108"/>
      <c r="R25" s="108"/>
      <c r="S25" s="108"/>
      <c r="T25" s="108"/>
      <c r="U25" s="108"/>
      <c r="V25" s="108"/>
      <c r="W25" s="108"/>
    </row>
    <row r="26" spans="2:23" ht="15.5" x14ac:dyDescent="0.35">
      <c r="B26" s="108"/>
      <c r="C26" s="108"/>
      <c r="D26" s="108"/>
      <c r="E26" s="157"/>
      <c r="F26" s="108"/>
      <c r="G26" s="108"/>
      <c r="H26" s="108"/>
      <c r="I26" s="108"/>
      <c r="J26" s="108"/>
      <c r="K26" s="108"/>
      <c r="L26" s="108"/>
      <c r="M26" s="108"/>
      <c r="N26" s="108"/>
      <c r="O26" s="108"/>
      <c r="P26" s="108"/>
      <c r="Q26" s="108"/>
      <c r="R26" s="108"/>
      <c r="S26" s="108"/>
      <c r="T26" s="108"/>
      <c r="U26" s="108"/>
      <c r="V26" s="108"/>
      <c r="W26" s="108"/>
    </row>
    <row r="27" spans="2:23" ht="15.5" x14ac:dyDescent="0.35">
      <c r="B27" s="108"/>
      <c r="C27" s="108"/>
      <c r="D27" s="108"/>
      <c r="E27" s="108"/>
      <c r="F27" s="108"/>
      <c r="G27" s="108"/>
      <c r="H27" s="108"/>
      <c r="I27" s="108"/>
      <c r="J27" s="108"/>
      <c r="K27" s="108"/>
      <c r="L27" s="108"/>
      <c r="M27" s="108"/>
      <c r="N27" s="108"/>
      <c r="O27" s="108"/>
      <c r="P27" s="108"/>
      <c r="Q27" s="108"/>
      <c r="R27" s="108"/>
      <c r="S27" s="108"/>
      <c r="T27" s="108"/>
      <c r="U27" s="108"/>
      <c r="V27" s="108"/>
      <c r="W27" s="108"/>
    </row>
    <row r="28" spans="2:23" ht="15.5" x14ac:dyDescent="0.35">
      <c r="B28" s="147" t="s">
        <v>27</v>
      </c>
      <c r="C28" s="147" t="s">
        <v>28</v>
      </c>
      <c r="D28" s="147"/>
      <c r="E28" s="147" t="s">
        <v>29</v>
      </c>
      <c r="F28" s="108"/>
      <c r="G28" s="108"/>
      <c r="H28" s="108"/>
      <c r="I28" s="108"/>
      <c r="J28" s="108"/>
      <c r="K28" s="108"/>
      <c r="L28" s="108"/>
      <c r="M28" s="108"/>
      <c r="N28" s="108"/>
      <c r="O28" s="108"/>
      <c r="P28" s="108"/>
      <c r="Q28" s="108"/>
      <c r="R28" s="108"/>
      <c r="S28" s="108"/>
      <c r="T28" s="108"/>
      <c r="U28" s="108"/>
      <c r="V28" s="108"/>
      <c r="W28" s="108"/>
    </row>
    <row r="29" spans="2:23" ht="15.5" x14ac:dyDescent="0.35">
      <c r="B29" s="108"/>
      <c r="C29" s="108"/>
      <c r="D29" s="108"/>
      <c r="E29" s="157"/>
      <c r="F29" s="108"/>
      <c r="G29" s="108"/>
      <c r="H29" s="108"/>
      <c r="I29" s="108"/>
      <c r="J29" s="108"/>
      <c r="K29" s="108"/>
      <c r="L29" s="108"/>
      <c r="M29" s="108"/>
      <c r="N29" s="108"/>
      <c r="O29" s="108"/>
      <c r="P29" s="108"/>
      <c r="Q29" s="108"/>
      <c r="R29" s="108"/>
      <c r="S29" s="108"/>
      <c r="T29" s="108"/>
      <c r="U29" s="108"/>
      <c r="V29" s="108"/>
      <c r="W29" s="108"/>
    </row>
    <row r="30" spans="2:23" ht="15.5" x14ac:dyDescent="0.35">
      <c r="B30" s="108"/>
      <c r="C30" s="108"/>
      <c r="D30" s="108"/>
      <c r="E30" s="108"/>
      <c r="F30" s="108"/>
      <c r="G30" s="108"/>
      <c r="H30" s="108"/>
      <c r="I30" s="108"/>
      <c r="J30" s="108"/>
      <c r="K30" s="108"/>
      <c r="L30" s="108"/>
      <c r="M30" s="108"/>
      <c r="N30" s="108"/>
      <c r="O30" s="108"/>
      <c r="P30" s="108"/>
      <c r="Q30" s="108"/>
      <c r="R30" s="108"/>
      <c r="S30" s="108"/>
      <c r="T30" s="108"/>
      <c r="U30" s="108"/>
      <c r="V30" s="108"/>
      <c r="W30" s="108"/>
    </row>
    <row r="31" spans="2:23" ht="15.5" x14ac:dyDescent="0.35">
      <c r="B31" s="147" t="s">
        <v>30</v>
      </c>
      <c r="C31" s="147" t="s">
        <v>25</v>
      </c>
      <c r="D31" s="147"/>
      <c r="E31" s="147" t="s">
        <v>31</v>
      </c>
      <c r="F31" s="108"/>
      <c r="G31" s="108"/>
      <c r="H31" s="108"/>
      <c r="I31" s="108"/>
      <c r="J31" s="108"/>
      <c r="K31" s="108"/>
      <c r="L31" s="108"/>
      <c r="M31" s="108"/>
      <c r="N31" s="108"/>
      <c r="O31" s="108"/>
      <c r="P31" s="108"/>
      <c r="Q31" s="108"/>
      <c r="R31" s="108"/>
      <c r="S31" s="108"/>
      <c r="T31" s="108"/>
      <c r="U31" s="108"/>
      <c r="V31" s="108"/>
      <c r="W31" s="108"/>
    </row>
    <row r="32" spans="2:23" ht="15.5" x14ac:dyDescent="0.35">
      <c r="B32" s="108"/>
      <c r="C32" s="108"/>
      <c r="D32" s="108"/>
      <c r="E32" s="157"/>
      <c r="F32" s="108"/>
      <c r="G32" s="108"/>
      <c r="H32" s="108"/>
      <c r="I32" s="108"/>
      <c r="J32" s="108"/>
      <c r="K32" s="108"/>
      <c r="L32" s="108"/>
      <c r="M32" s="108"/>
      <c r="N32" s="108"/>
      <c r="O32" s="108"/>
      <c r="P32" s="108"/>
      <c r="Q32" s="108"/>
      <c r="R32" s="108"/>
      <c r="S32" s="108"/>
      <c r="T32" s="108"/>
      <c r="U32" s="108"/>
      <c r="V32" s="108"/>
      <c r="W32" s="108"/>
    </row>
    <row r="33" spans="2:23" ht="15.5" x14ac:dyDescent="0.35">
      <c r="B33" s="108"/>
      <c r="C33" s="108"/>
      <c r="D33" s="108"/>
      <c r="E33" s="108"/>
      <c r="F33" s="108"/>
      <c r="G33" s="108"/>
      <c r="H33" s="108"/>
      <c r="I33" s="108"/>
      <c r="J33" s="108"/>
      <c r="K33" s="108"/>
      <c r="L33" s="108"/>
      <c r="M33" s="108"/>
      <c r="N33" s="108"/>
      <c r="O33" s="108"/>
      <c r="P33" s="108"/>
      <c r="Q33" s="108"/>
      <c r="R33" s="108"/>
      <c r="S33" s="108"/>
      <c r="T33" s="108"/>
      <c r="U33" s="108"/>
      <c r="V33" s="108"/>
      <c r="W33" s="108"/>
    </row>
    <row r="34" spans="2:23" ht="15.5" x14ac:dyDescent="0.35">
      <c r="B34" s="147" t="s">
        <v>32</v>
      </c>
      <c r="C34" s="147" t="s">
        <v>30</v>
      </c>
      <c r="D34" s="147"/>
      <c r="E34" s="147" t="s">
        <v>33</v>
      </c>
      <c r="F34" s="108"/>
      <c r="G34" s="108"/>
      <c r="H34" s="108"/>
      <c r="I34" s="108"/>
      <c r="J34" s="108"/>
      <c r="K34" s="108"/>
      <c r="L34" s="108"/>
      <c r="M34" s="108"/>
      <c r="N34" s="108"/>
      <c r="O34" s="108"/>
      <c r="P34" s="108"/>
      <c r="Q34" s="108"/>
      <c r="R34" s="108"/>
      <c r="S34" s="108"/>
      <c r="T34" s="108"/>
      <c r="U34" s="108"/>
      <c r="V34" s="108"/>
      <c r="W34" s="108"/>
    </row>
    <row r="35" spans="2:23" ht="15.5" x14ac:dyDescent="0.35">
      <c r="B35" s="108"/>
      <c r="C35" s="108"/>
      <c r="D35" s="108"/>
      <c r="E35" s="157"/>
      <c r="F35" s="108"/>
      <c r="G35" s="108"/>
      <c r="H35" s="108"/>
      <c r="I35" s="108"/>
      <c r="J35" s="108"/>
      <c r="K35" s="108"/>
      <c r="L35" s="108"/>
      <c r="M35" s="108"/>
      <c r="N35" s="108"/>
      <c r="O35" s="108"/>
      <c r="P35" s="108"/>
      <c r="Q35" s="108"/>
      <c r="R35" s="108"/>
      <c r="S35" s="108"/>
      <c r="T35" s="108"/>
      <c r="U35" s="108"/>
      <c r="V35" s="108"/>
      <c r="W35" s="108"/>
    </row>
    <row r="36" spans="2:23" ht="15.5" x14ac:dyDescent="0.35">
      <c r="B36" s="108"/>
      <c r="C36" s="108"/>
      <c r="D36" s="108"/>
      <c r="E36" s="108"/>
      <c r="F36" s="108"/>
      <c r="G36" s="108"/>
      <c r="H36" s="108"/>
      <c r="I36" s="108"/>
      <c r="J36" s="108"/>
      <c r="K36" s="108"/>
      <c r="L36" s="108"/>
      <c r="M36" s="108"/>
      <c r="N36" s="108"/>
      <c r="O36" s="108"/>
      <c r="P36" s="108"/>
      <c r="Q36" s="108"/>
      <c r="R36" s="108"/>
      <c r="S36" s="108"/>
      <c r="T36" s="108"/>
      <c r="U36" s="108"/>
      <c r="V36" s="108"/>
      <c r="W36" s="108"/>
    </row>
    <row r="37" spans="2:23" ht="15.5" x14ac:dyDescent="0.35">
      <c r="B37" s="108"/>
      <c r="C37" s="108"/>
      <c r="D37" s="108"/>
      <c r="E37" s="147" t="s">
        <v>34</v>
      </c>
      <c r="F37" s="108"/>
      <c r="G37" s="108"/>
      <c r="H37" s="108"/>
      <c r="I37" s="108"/>
      <c r="J37" s="108"/>
      <c r="K37" s="108"/>
      <c r="L37" s="108"/>
      <c r="M37" s="108"/>
      <c r="N37" s="108"/>
      <c r="O37" s="108"/>
      <c r="P37" s="108"/>
      <c r="Q37" s="108"/>
      <c r="R37" s="108"/>
      <c r="S37" s="108"/>
      <c r="T37" s="108"/>
      <c r="U37" s="108"/>
      <c r="V37" s="108"/>
      <c r="W37" s="108"/>
    </row>
    <row r="38" spans="2:23" ht="31.5" customHeight="1" x14ac:dyDescent="0.35">
      <c r="B38" s="108"/>
      <c r="C38" s="108"/>
      <c r="D38" s="108"/>
      <c r="E38" s="171"/>
      <c r="F38" s="108"/>
      <c r="G38" s="108"/>
      <c r="H38" s="108"/>
      <c r="I38" s="108"/>
      <c r="J38" s="108"/>
      <c r="K38" s="108"/>
      <c r="L38" s="108"/>
      <c r="M38" s="108"/>
      <c r="N38" s="108"/>
      <c r="O38" s="108"/>
      <c r="P38" s="108"/>
      <c r="Q38" s="108"/>
      <c r="R38" s="108"/>
      <c r="S38" s="108"/>
      <c r="T38" s="108"/>
      <c r="U38" s="108"/>
      <c r="V38" s="108"/>
      <c r="W38" s="108"/>
    </row>
    <row r="39" spans="2:23" ht="15.5" x14ac:dyDescent="0.35">
      <c r="B39" s="108"/>
      <c r="C39" s="108"/>
      <c r="D39" s="108"/>
      <c r="E39" s="108"/>
      <c r="F39" s="108"/>
      <c r="G39" s="108"/>
      <c r="H39" s="108"/>
      <c r="I39" s="108"/>
      <c r="J39" s="108"/>
      <c r="K39" s="108"/>
      <c r="L39" s="108"/>
      <c r="M39" s="108"/>
      <c r="N39" s="108"/>
      <c r="O39" s="108"/>
      <c r="P39" s="108"/>
      <c r="Q39" s="108"/>
      <c r="R39" s="108"/>
      <c r="S39" s="108"/>
      <c r="T39" s="108"/>
      <c r="U39" s="108"/>
      <c r="V39" s="108"/>
      <c r="W39" s="108"/>
    </row>
    <row r="40" spans="2:23" ht="15.5" x14ac:dyDescent="0.35">
      <c r="B40" s="147" t="s">
        <v>35</v>
      </c>
      <c r="C40" s="147" t="s">
        <v>32</v>
      </c>
      <c r="D40" s="147"/>
      <c r="E40" s="147" t="s">
        <v>36</v>
      </c>
      <c r="F40" s="108"/>
      <c r="G40" s="108"/>
      <c r="H40" s="108"/>
      <c r="I40" s="108"/>
      <c r="J40" s="108"/>
      <c r="K40" s="108"/>
      <c r="L40" s="108"/>
      <c r="M40" s="108"/>
      <c r="N40" s="108"/>
      <c r="O40" s="108"/>
      <c r="P40" s="108"/>
      <c r="Q40" s="108"/>
      <c r="R40" s="108"/>
      <c r="S40" s="108"/>
      <c r="T40" s="108"/>
      <c r="U40" s="108"/>
      <c r="V40" s="108"/>
      <c r="W40" s="108"/>
    </row>
    <row r="41" spans="2:23" ht="15.5" x14ac:dyDescent="0.35">
      <c r="B41" s="108"/>
      <c r="C41" s="108"/>
      <c r="D41" s="108"/>
      <c r="E41" s="157"/>
      <c r="F41" s="108"/>
      <c r="G41" s="158"/>
      <c r="H41" s="108"/>
      <c r="I41" s="108"/>
      <c r="J41" s="108"/>
      <c r="K41" s="108"/>
      <c r="L41" s="108"/>
      <c r="M41" s="108"/>
      <c r="N41" s="108"/>
      <c r="O41" s="108"/>
      <c r="P41" s="108"/>
      <c r="Q41" s="108"/>
      <c r="R41" s="108"/>
      <c r="S41" s="108"/>
      <c r="T41" s="108"/>
      <c r="U41" s="108"/>
      <c r="V41" s="108"/>
      <c r="W41" s="108"/>
    </row>
    <row r="42" spans="2:23" ht="15.5" x14ac:dyDescent="0.35">
      <c r="B42" s="108"/>
      <c r="C42" s="108"/>
      <c r="D42" s="108"/>
      <c r="E42" s="108"/>
      <c r="F42" s="108"/>
      <c r="G42" s="108"/>
      <c r="H42" s="108"/>
      <c r="I42" s="108"/>
      <c r="J42" s="108"/>
      <c r="K42" s="108"/>
      <c r="L42" s="108"/>
      <c r="M42" s="108"/>
      <c r="N42" s="108"/>
      <c r="O42" s="108"/>
      <c r="P42" s="108"/>
      <c r="Q42" s="108"/>
      <c r="R42" s="108"/>
      <c r="S42" s="108"/>
      <c r="T42" s="108"/>
      <c r="U42" s="108"/>
      <c r="V42" s="108"/>
      <c r="W42" s="108"/>
    </row>
    <row r="43" spans="2:23" ht="15.5" hidden="1" x14ac:dyDescent="0.35">
      <c r="B43" s="147" t="s">
        <v>37</v>
      </c>
      <c r="C43" s="147"/>
      <c r="D43" s="147"/>
      <c r="E43" s="147" t="s">
        <v>38</v>
      </c>
      <c r="F43" s="108"/>
      <c r="G43" s="108"/>
      <c r="H43" s="108"/>
      <c r="I43" s="108"/>
      <c r="J43" s="108"/>
      <c r="K43" s="108"/>
      <c r="L43" s="108"/>
      <c r="M43" s="108"/>
      <c r="N43" s="108"/>
      <c r="O43" s="108"/>
      <c r="P43" s="108"/>
      <c r="Q43" s="108"/>
      <c r="R43" s="108"/>
      <c r="S43" s="108"/>
      <c r="T43" s="108"/>
      <c r="U43" s="108"/>
      <c r="V43" s="108"/>
      <c r="W43" s="108"/>
    </row>
    <row r="44" spans="2:23" ht="15.5" hidden="1" x14ac:dyDescent="0.35">
      <c r="B44" s="108"/>
      <c r="C44" s="108"/>
      <c r="D44" s="108"/>
      <c r="E44" s="190" t="s">
        <v>15</v>
      </c>
      <c r="F44" s="108"/>
      <c r="G44" s="158" t="s">
        <v>39</v>
      </c>
      <c r="H44" s="108"/>
      <c r="I44" s="108"/>
      <c r="J44" s="108"/>
      <c r="K44" s="108"/>
      <c r="L44" s="108"/>
      <c r="M44" s="108"/>
      <c r="N44" s="108"/>
      <c r="O44" s="108"/>
      <c r="P44" s="108"/>
      <c r="Q44" s="108"/>
      <c r="R44" s="108"/>
      <c r="S44" s="108"/>
      <c r="T44" s="108"/>
      <c r="U44" s="108"/>
      <c r="V44" s="108"/>
      <c r="W44" s="108"/>
    </row>
    <row r="45" spans="2:23" ht="15.5" hidden="1" x14ac:dyDescent="0.35">
      <c r="B45" s="108"/>
      <c r="C45" s="108"/>
      <c r="D45" s="108"/>
      <c r="E45" s="108"/>
      <c r="F45" s="108"/>
      <c r="G45" s="108"/>
      <c r="H45" s="108"/>
      <c r="I45" s="108"/>
      <c r="J45" s="108"/>
      <c r="K45" s="108"/>
      <c r="L45" s="108"/>
      <c r="M45" s="108"/>
      <c r="N45" s="108"/>
      <c r="O45" s="108"/>
      <c r="P45" s="108"/>
      <c r="Q45" s="108"/>
      <c r="R45" s="108"/>
      <c r="S45" s="108"/>
      <c r="T45" s="108"/>
      <c r="U45" s="108"/>
      <c r="V45" s="108"/>
      <c r="W45" s="108"/>
    </row>
    <row r="46" spans="2:23" ht="15.5" x14ac:dyDescent="0.35">
      <c r="B46" s="147" t="s">
        <v>40</v>
      </c>
      <c r="C46" s="147" t="s">
        <v>41</v>
      </c>
      <c r="D46" s="147"/>
      <c r="E46" s="147" t="s">
        <v>42</v>
      </c>
      <c r="F46" s="108"/>
      <c r="G46" s="108"/>
      <c r="H46" s="108"/>
      <c r="I46" s="108"/>
      <c r="J46" s="108"/>
      <c r="K46" s="108"/>
      <c r="L46" s="108"/>
      <c r="M46" s="108"/>
      <c r="N46" s="108"/>
      <c r="O46" s="108"/>
      <c r="P46" s="108"/>
      <c r="Q46" s="108"/>
      <c r="R46" s="108"/>
      <c r="S46" s="108"/>
      <c r="T46" s="108"/>
      <c r="U46" s="108"/>
      <c r="V46" s="108"/>
      <c r="W46" s="108"/>
    </row>
    <row r="47" spans="2:23" ht="15.5" x14ac:dyDescent="0.35">
      <c r="B47" s="108"/>
      <c r="C47" s="108"/>
      <c r="D47" s="108"/>
      <c r="E47" s="108" t="s">
        <v>43</v>
      </c>
      <c r="F47" s="108"/>
      <c r="G47" s="108"/>
      <c r="H47" s="108"/>
      <c r="I47" s="108"/>
      <c r="J47" s="108"/>
      <c r="K47" s="108"/>
      <c r="L47" s="108"/>
      <c r="M47" s="108"/>
      <c r="N47" s="108"/>
      <c r="O47" s="108"/>
      <c r="P47" s="108"/>
      <c r="Q47" s="108"/>
      <c r="R47" s="108"/>
      <c r="S47" s="108"/>
      <c r="T47" s="108"/>
      <c r="U47" s="108"/>
      <c r="V47" s="108"/>
      <c r="W47" s="108"/>
    </row>
    <row r="48" spans="2:23" ht="15.5" x14ac:dyDescent="0.35">
      <c r="B48" s="108"/>
      <c r="C48" s="108"/>
      <c r="D48" s="108"/>
      <c r="E48" s="108" t="s">
        <v>44</v>
      </c>
      <c r="F48" s="108"/>
      <c r="G48" s="108"/>
      <c r="I48" s="108"/>
      <c r="J48" s="108"/>
      <c r="K48" s="108"/>
      <c r="L48" s="108"/>
      <c r="M48" s="108"/>
      <c r="N48" s="108"/>
      <c r="O48" s="108"/>
      <c r="P48" s="108"/>
      <c r="Q48" s="108"/>
      <c r="R48" s="108"/>
      <c r="S48" s="108"/>
      <c r="T48" s="108"/>
      <c r="U48" s="108"/>
      <c r="V48" s="108"/>
      <c r="W48" s="108"/>
    </row>
    <row r="49" spans="2:23" ht="19.5" customHeight="1" x14ac:dyDescent="0.35">
      <c r="B49" s="108"/>
      <c r="C49" s="108"/>
      <c r="D49" s="108"/>
      <c r="E49" s="154"/>
      <c r="F49" s="108"/>
      <c r="G49" s="108"/>
      <c r="H49" s="108"/>
      <c r="I49" s="108"/>
      <c r="J49" s="108"/>
      <c r="K49" s="108"/>
      <c r="L49" s="108"/>
      <c r="M49" s="108"/>
      <c r="N49" s="108"/>
      <c r="O49" s="108"/>
      <c r="P49" s="108"/>
      <c r="Q49" s="108"/>
      <c r="R49" s="108"/>
      <c r="S49" s="108"/>
      <c r="T49" s="108"/>
      <c r="U49" s="108"/>
      <c r="V49" s="108"/>
      <c r="W49" s="108"/>
    </row>
    <row r="50" spans="2:23" ht="15.5" x14ac:dyDescent="0.35">
      <c r="B50" s="108"/>
      <c r="C50" s="108"/>
      <c r="D50" s="108"/>
      <c r="E50" s="108"/>
      <c r="F50" s="108"/>
      <c r="G50" s="108"/>
      <c r="H50" s="108"/>
      <c r="I50" s="108"/>
      <c r="J50" s="108"/>
      <c r="K50" s="108"/>
      <c r="L50" s="108"/>
      <c r="M50" s="108"/>
      <c r="N50" s="108"/>
      <c r="O50" s="108"/>
      <c r="P50" s="108"/>
      <c r="Q50" s="108"/>
      <c r="R50" s="108"/>
      <c r="S50" s="108"/>
      <c r="T50" s="108"/>
      <c r="U50" s="108"/>
      <c r="V50" s="108"/>
      <c r="W50" s="108"/>
    </row>
    <row r="51" spans="2:23" ht="15.5" hidden="1" x14ac:dyDescent="0.35">
      <c r="B51" s="147" t="s">
        <v>45</v>
      </c>
      <c r="C51" s="147"/>
      <c r="D51" s="147"/>
      <c r="E51" s="147" t="s">
        <v>46</v>
      </c>
      <c r="F51" s="108"/>
      <c r="G51" s="158" t="s">
        <v>47</v>
      </c>
      <c r="H51" s="108"/>
      <c r="I51" s="108"/>
      <c r="J51" s="108"/>
      <c r="K51" s="108"/>
      <c r="L51" s="108"/>
      <c r="M51" s="108"/>
      <c r="N51" s="108"/>
      <c r="O51" s="108"/>
      <c r="P51" s="108"/>
      <c r="Q51" s="108"/>
      <c r="R51" s="108"/>
      <c r="S51" s="108"/>
      <c r="T51" s="108"/>
      <c r="U51" s="108"/>
      <c r="V51" s="108"/>
      <c r="W51" s="108"/>
    </row>
    <row r="52" spans="2:23" ht="15.5" hidden="1" x14ac:dyDescent="0.35">
      <c r="B52" s="108"/>
      <c r="C52" s="108"/>
      <c r="D52" s="108"/>
      <c r="E52" s="190" t="s">
        <v>48</v>
      </c>
      <c r="F52" s="108"/>
      <c r="G52" s="108"/>
      <c r="H52" s="108"/>
      <c r="I52" s="108"/>
      <c r="J52" s="108"/>
      <c r="K52" s="108"/>
      <c r="L52" s="108"/>
      <c r="M52" s="108"/>
      <c r="N52" s="108"/>
      <c r="O52" s="108"/>
      <c r="P52" s="108"/>
      <c r="Q52" s="108"/>
      <c r="R52" s="108"/>
      <c r="S52" s="108"/>
      <c r="T52" s="108"/>
      <c r="U52" s="108"/>
      <c r="V52" s="108"/>
      <c r="W52" s="108"/>
    </row>
    <row r="53" spans="2:23" ht="15.5" hidden="1" x14ac:dyDescent="0.35">
      <c r="B53" s="108"/>
      <c r="C53" s="108"/>
      <c r="D53" s="108"/>
      <c r="E53" s="108"/>
      <c r="F53" s="108"/>
      <c r="G53" s="108"/>
      <c r="H53" s="108"/>
      <c r="I53" s="108"/>
      <c r="J53" s="108"/>
      <c r="K53" s="108"/>
      <c r="L53" s="108"/>
      <c r="M53" s="108"/>
      <c r="N53" s="108"/>
      <c r="O53" s="108"/>
      <c r="P53" s="108"/>
      <c r="Q53" s="108"/>
      <c r="R53" s="108"/>
      <c r="S53" s="108"/>
      <c r="T53" s="108"/>
      <c r="U53" s="108"/>
      <c r="V53" s="108"/>
      <c r="W53" s="108"/>
    </row>
    <row r="54" spans="2:23" ht="15.5" x14ac:dyDescent="0.35">
      <c r="B54" s="147" t="s">
        <v>49</v>
      </c>
      <c r="C54" s="147" t="s">
        <v>37</v>
      </c>
      <c r="D54" s="147"/>
      <c r="E54" s="147" t="s">
        <v>50</v>
      </c>
      <c r="F54" s="108"/>
      <c r="G54" s="108"/>
      <c r="H54" s="108"/>
      <c r="I54" s="108"/>
      <c r="J54" s="108"/>
      <c r="K54" s="108"/>
      <c r="L54" s="108"/>
      <c r="M54" s="147"/>
      <c r="N54" s="147"/>
      <c r="O54" s="147"/>
      <c r="P54" s="147"/>
      <c r="Q54" s="147"/>
      <c r="R54" s="147"/>
      <c r="S54" s="147"/>
      <c r="T54" s="147"/>
      <c r="U54" s="147"/>
      <c r="V54" s="147"/>
      <c r="W54" s="147"/>
    </row>
    <row r="55" spans="2:23" ht="15.5" x14ac:dyDescent="0.35">
      <c r="B55" s="147"/>
      <c r="C55" s="147"/>
      <c r="D55" s="147"/>
      <c r="E55" s="108" t="s">
        <v>51</v>
      </c>
      <c r="F55" s="108"/>
      <c r="G55" s="108"/>
      <c r="H55" s="108"/>
      <c r="I55" s="108"/>
      <c r="J55" s="108"/>
      <c r="K55" s="108"/>
      <c r="L55" s="108"/>
      <c r="M55" s="108"/>
      <c r="N55" s="108"/>
      <c r="O55" s="108"/>
      <c r="P55" s="108"/>
      <c r="Q55" s="108"/>
      <c r="R55" s="108"/>
      <c r="S55" s="108"/>
      <c r="T55" s="108"/>
      <c r="U55" s="108"/>
      <c r="V55" s="108"/>
      <c r="W55" s="108"/>
    </row>
    <row r="56" spans="2:23" ht="75.75" customHeight="1" x14ac:dyDescent="0.35">
      <c r="B56" s="108"/>
      <c r="C56" s="108"/>
      <c r="D56" s="108"/>
      <c r="E56" s="171"/>
      <c r="F56" s="108"/>
      <c r="G56" s="158"/>
      <c r="H56" s="108"/>
      <c r="I56" s="108"/>
      <c r="J56" s="108"/>
      <c r="K56" s="108"/>
      <c r="L56" s="108"/>
      <c r="M56" s="108"/>
      <c r="N56" s="108"/>
      <c r="O56" s="108"/>
      <c r="P56" s="108"/>
      <c r="Q56" s="108"/>
      <c r="R56" s="108"/>
      <c r="S56" s="108"/>
      <c r="T56" s="108"/>
      <c r="U56" s="108"/>
      <c r="V56" s="108"/>
      <c r="W56" s="108"/>
    </row>
    <row r="57" spans="2:23" ht="15.5" x14ac:dyDescent="0.35">
      <c r="B57" s="108"/>
      <c r="C57" s="108"/>
      <c r="D57" s="108"/>
      <c r="E57" s="108"/>
      <c r="F57" s="108"/>
      <c r="G57" s="108"/>
      <c r="H57" s="108"/>
      <c r="I57" s="108"/>
      <c r="J57" s="108"/>
      <c r="K57" s="108"/>
      <c r="L57" s="108"/>
      <c r="M57" s="108"/>
      <c r="N57" s="108"/>
      <c r="O57" s="108"/>
      <c r="P57" s="108"/>
      <c r="Q57" s="108"/>
      <c r="R57" s="108"/>
      <c r="S57" s="108"/>
      <c r="T57" s="108"/>
      <c r="U57" s="108"/>
      <c r="V57" s="108"/>
      <c r="W57" s="108"/>
    </row>
    <row r="58" spans="2:23" ht="15.5" x14ac:dyDescent="0.35">
      <c r="B58" s="147" t="s">
        <v>52</v>
      </c>
      <c r="C58" s="147" t="s">
        <v>53</v>
      </c>
      <c r="D58" s="147"/>
      <c r="E58" s="147" t="s">
        <v>54</v>
      </c>
      <c r="F58" s="108"/>
      <c r="G58" s="108"/>
      <c r="H58" s="108"/>
      <c r="I58" s="108"/>
      <c r="J58" s="108"/>
      <c r="K58" s="108"/>
      <c r="L58" s="108"/>
      <c r="M58" s="108"/>
      <c r="N58" s="108"/>
      <c r="O58" s="108"/>
      <c r="P58" s="108"/>
      <c r="Q58" s="108"/>
      <c r="R58" s="108"/>
      <c r="S58" s="108"/>
      <c r="T58" s="108"/>
      <c r="U58" s="108"/>
      <c r="V58" s="108"/>
      <c r="W58" s="108"/>
    </row>
    <row r="59" spans="2:23" ht="15.5" x14ac:dyDescent="0.35">
      <c r="B59" s="108"/>
      <c r="C59" s="108"/>
      <c r="D59" s="108"/>
      <c r="E59" s="157"/>
      <c r="F59" s="108"/>
      <c r="G59" s="108"/>
      <c r="H59" s="108"/>
      <c r="I59" s="108"/>
      <c r="J59" s="108"/>
      <c r="K59" s="108"/>
      <c r="L59" s="108"/>
      <c r="M59" s="108"/>
      <c r="N59" s="108"/>
      <c r="O59" s="108"/>
      <c r="P59" s="108"/>
      <c r="Q59" s="108"/>
      <c r="R59" s="108"/>
      <c r="S59" s="108"/>
      <c r="T59" s="108"/>
      <c r="U59" s="108"/>
      <c r="V59" s="108"/>
      <c r="W59" s="108"/>
    </row>
    <row r="60" spans="2:23" ht="15.5" x14ac:dyDescent="0.35">
      <c r="B60" s="108"/>
      <c r="C60" s="108"/>
      <c r="D60" s="108"/>
      <c r="E60" s="108"/>
      <c r="F60" s="108"/>
      <c r="G60" s="108"/>
      <c r="H60" s="108"/>
      <c r="I60" s="108"/>
      <c r="J60" s="108"/>
      <c r="K60" s="108"/>
      <c r="L60" s="108"/>
      <c r="M60" s="108"/>
      <c r="N60" s="108"/>
      <c r="O60" s="108"/>
      <c r="P60" s="108"/>
      <c r="Q60" s="108"/>
      <c r="R60" s="108"/>
      <c r="S60" s="108"/>
      <c r="T60" s="108"/>
      <c r="U60" s="108"/>
      <c r="V60" s="108"/>
      <c r="W60" s="108"/>
    </row>
    <row r="61" spans="2:23" ht="15.5" x14ac:dyDescent="0.35">
      <c r="B61" s="108"/>
      <c r="C61" s="108"/>
      <c r="D61" s="108"/>
      <c r="E61" s="147" t="s">
        <v>55</v>
      </c>
      <c r="F61" s="108"/>
      <c r="G61" s="108"/>
      <c r="H61" s="108"/>
      <c r="I61" s="108"/>
      <c r="J61" s="108"/>
      <c r="K61" s="108"/>
      <c r="L61" s="108"/>
      <c r="M61" s="108"/>
      <c r="N61" s="108"/>
      <c r="O61" s="108"/>
      <c r="P61" s="108"/>
      <c r="Q61" s="108"/>
      <c r="R61" s="108"/>
      <c r="S61" s="108"/>
      <c r="T61" s="108"/>
      <c r="U61" s="108"/>
      <c r="V61" s="108"/>
      <c r="W61" s="108"/>
    </row>
    <row r="62" spans="2:23" ht="28.5" customHeight="1" x14ac:dyDescent="0.35">
      <c r="B62" s="108"/>
      <c r="C62" s="108"/>
      <c r="D62" s="108"/>
      <c r="E62" s="171"/>
      <c r="F62" s="108"/>
      <c r="G62" s="108"/>
      <c r="H62" s="108"/>
      <c r="I62" s="108"/>
      <c r="J62" s="108"/>
      <c r="K62" s="108"/>
      <c r="L62" s="108"/>
      <c r="M62" s="108"/>
      <c r="N62" s="108"/>
      <c r="O62" s="108"/>
      <c r="P62" s="108"/>
      <c r="Q62" s="108"/>
      <c r="R62" s="108"/>
      <c r="S62" s="108"/>
      <c r="T62" s="108"/>
      <c r="U62" s="108"/>
      <c r="V62" s="108"/>
      <c r="W62" s="108"/>
    </row>
    <row r="63" spans="2:23" ht="15.5" x14ac:dyDescent="0.35">
      <c r="B63" s="108"/>
      <c r="C63" s="108"/>
      <c r="D63" s="108"/>
      <c r="E63" s="108"/>
      <c r="F63" s="108"/>
      <c r="G63" s="108"/>
      <c r="H63" s="108"/>
      <c r="I63" s="108"/>
      <c r="J63" s="108"/>
      <c r="K63" s="108"/>
      <c r="L63" s="108"/>
      <c r="M63" s="108"/>
      <c r="N63" s="108"/>
      <c r="O63" s="108"/>
      <c r="P63" s="108"/>
      <c r="Q63" s="108"/>
      <c r="R63" s="108"/>
      <c r="S63" s="108"/>
      <c r="T63" s="108"/>
      <c r="U63" s="108"/>
      <c r="V63" s="108"/>
      <c r="W63" s="108"/>
    </row>
    <row r="64" spans="2:23" ht="15.5" x14ac:dyDescent="0.35">
      <c r="B64" s="147" t="s">
        <v>56</v>
      </c>
      <c r="C64" s="147" t="s">
        <v>57</v>
      </c>
      <c r="D64" s="147"/>
      <c r="E64" s="147" t="s">
        <v>58</v>
      </c>
      <c r="F64" s="108"/>
      <c r="G64" s="108"/>
      <c r="H64" s="108"/>
      <c r="I64" s="108"/>
      <c r="J64" s="108"/>
      <c r="K64" s="108"/>
      <c r="L64" s="108"/>
      <c r="M64" s="108"/>
      <c r="N64" s="108"/>
      <c r="O64" s="108"/>
      <c r="P64" s="108"/>
      <c r="Q64" s="108"/>
      <c r="R64" s="108"/>
      <c r="S64" s="108"/>
      <c r="T64" s="108"/>
      <c r="U64" s="108"/>
      <c r="V64" s="108"/>
      <c r="W64" s="108"/>
    </row>
    <row r="65" spans="2:23" ht="15.5" x14ac:dyDescent="0.35">
      <c r="B65" s="108"/>
      <c r="C65" s="108"/>
      <c r="D65" s="108"/>
      <c r="E65" s="157"/>
      <c r="F65" s="108"/>
      <c r="G65" s="108"/>
      <c r="H65" s="108"/>
      <c r="I65" s="108"/>
      <c r="J65" s="108"/>
      <c r="K65" s="108"/>
      <c r="L65" s="108"/>
      <c r="M65" s="108"/>
      <c r="N65" s="108"/>
      <c r="O65" s="108"/>
      <c r="P65" s="108"/>
      <c r="Q65" s="108"/>
      <c r="R65" s="108"/>
      <c r="S65" s="108"/>
      <c r="T65" s="108"/>
      <c r="U65" s="108"/>
      <c r="V65" s="108"/>
      <c r="W65" s="108"/>
    </row>
    <row r="66" spans="2:23" ht="15.5" x14ac:dyDescent="0.35">
      <c r="B66" s="108"/>
      <c r="C66" s="108"/>
      <c r="D66" s="108"/>
      <c r="E66" s="108"/>
      <c r="F66" s="108"/>
      <c r="G66" s="108"/>
      <c r="H66" s="108"/>
      <c r="I66" s="108"/>
      <c r="J66" s="108"/>
      <c r="K66" s="108"/>
      <c r="L66" s="108"/>
      <c r="M66" s="108"/>
      <c r="N66" s="108"/>
      <c r="O66" s="108"/>
      <c r="P66" s="108"/>
      <c r="Q66" s="108"/>
      <c r="R66" s="108"/>
      <c r="S66" s="108"/>
      <c r="T66" s="108"/>
      <c r="U66" s="108"/>
      <c r="V66" s="108"/>
      <c r="W66" s="108"/>
    </row>
    <row r="67" spans="2:23" ht="15.5" x14ac:dyDescent="0.35">
      <c r="B67" s="108"/>
      <c r="C67" s="108"/>
      <c r="D67" s="108"/>
      <c r="E67" s="147" t="s">
        <v>59</v>
      </c>
      <c r="F67" s="108"/>
      <c r="G67" s="108"/>
      <c r="H67" s="108"/>
      <c r="I67" s="108"/>
      <c r="J67" s="108"/>
      <c r="K67" s="108"/>
      <c r="L67" s="108"/>
      <c r="M67" s="108"/>
      <c r="N67" s="108"/>
      <c r="O67" s="108"/>
      <c r="P67" s="108"/>
      <c r="Q67" s="108"/>
      <c r="R67" s="108"/>
      <c r="S67" s="108"/>
      <c r="T67" s="108"/>
      <c r="U67" s="108"/>
      <c r="V67" s="108"/>
      <c r="W67" s="108"/>
    </row>
    <row r="68" spans="2:23" ht="15.5" x14ac:dyDescent="0.35">
      <c r="B68" s="108"/>
      <c r="C68" s="108"/>
      <c r="D68" s="154"/>
      <c r="E68" s="108" t="s">
        <v>60</v>
      </c>
      <c r="F68" s="108"/>
      <c r="G68" s="108"/>
      <c r="H68" s="158"/>
      <c r="I68" s="108"/>
      <c r="J68" s="108"/>
      <c r="K68" s="108"/>
      <c r="L68" s="108"/>
      <c r="M68" s="108"/>
      <c r="N68" s="108"/>
      <c r="O68" s="108"/>
      <c r="P68" s="108"/>
      <c r="Q68" s="108"/>
      <c r="R68" s="108"/>
      <c r="S68" s="108"/>
      <c r="T68" s="108"/>
      <c r="U68" s="108"/>
      <c r="V68" s="108"/>
      <c r="W68" s="108"/>
    </row>
    <row r="69" spans="2:23" ht="15.5" x14ac:dyDescent="0.35">
      <c r="B69" s="108"/>
      <c r="C69" s="108"/>
      <c r="D69" s="154"/>
      <c r="E69" s="108" t="s">
        <v>61</v>
      </c>
      <c r="F69" s="108"/>
      <c r="G69" s="108"/>
      <c r="H69" s="108"/>
      <c r="I69" s="108"/>
      <c r="J69" s="108"/>
      <c r="K69" s="108"/>
      <c r="L69" s="108"/>
      <c r="M69" s="108"/>
      <c r="N69" s="108"/>
      <c r="O69" s="108"/>
      <c r="P69" s="108"/>
      <c r="Q69" s="108"/>
      <c r="R69" s="108"/>
      <c r="S69" s="108"/>
      <c r="T69" s="108"/>
      <c r="U69" s="108"/>
      <c r="V69" s="108"/>
      <c r="W69" s="108"/>
    </row>
    <row r="70" spans="2:23" ht="15.5" x14ac:dyDescent="0.35">
      <c r="B70" s="108"/>
      <c r="C70" s="108"/>
      <c r="D70" s="154"/>
      <c r="E70" s="108" t="s">
        <v>62</v>
      </c>
      <c r="F70" s="108"/>
      <c r="G70" s="108"/>
      <c r="H70" s="108"/>
      <c r="I70" s="108"/>
      <c r="J70" s="108"/>
      <c r="K70" s="108"/>
      <c r="L70" s="108"/>
      <c r="M70" s="108"/>
      <c r="N70" s="108"/>
      <c r="O70" s="108"/>
      <c r="P70" s="108"/>
      <c r="Q70" s="108"/>
      <c r="R70" s="108"/>
      <c r="S70" s="108"/>
      <c r="T70" s="108"/>
      <c r="U70" s="108"/>
      <c r="V70" s="108"/>
      <c r="W70" s="108"/>
    </row>
    <row r="71" spans="2:23" ht="15.5" x14ac:dyDescent="0.35">
      <c r="B71" s="108"/>
      <c r="C71" s="108"/>
      <c r="D71" s="154"/>
      <c r="E71" s="108" t="s">
        <v>63</v>
      </c>
      <c r="F71" s="108"/>
      <c r="G71" s="108"/>
      <c r="H71" s="108"/>
      <c r="I71" s="108"/>
      <c r="J71" s="108"/>
      <c r="K71" s="108"/>
      <c r="L71" s="108"/>
      <c r="M71" s="108"/>
      <c r="N71" s="108"/>
      <c r="O71" s="108"/>
      <c r="P71" s="108"/>
      <c r="Q71" s="108"/>
      <c r="R71" s="108"/>
      <c r="S71" s="108"/>
      <c r="T71" s="108"/>
      <c r="U71" s="108"/>
      <c r="V71" s="108"/>
      <c r="W71" s="108"/>
    </row>
    <row r="72" spans="2:23" ht="15.5" x14ac:dyDescent="0.35">
      <c r="B72" s="108"/>
      <c r="C72" s="108"/>
      <c r="D72" s="154"/>
      <c r="E72" s="108" t="s">
        <v>64</v>
      </c>
      <c r="F72" s="108"/>
      <c r="G72" s="108"/>
      <c r="H72" s="108"/>
      <c r="I72" s="108"/>
      <c r="J72" s="108"/>
      <c r="K72" s="108"/>
      <c r="L72" s="108"/>
      <c r="M72" s="108"/>
      <c r="N72" s="108"/>
      <c r="O72" s="108"/>
      <c r="P72" s="108"/>
      <c r="Q72" s="108"/>
      <c r="R72" s="108"/>
      <c r="S72" s="108"/>
      <c r="T72" s="108"/>
      <c r="U72" s="108"/>
      <c r="V72" s="108"/>
      <c r="W72" s="108"/>
    </row>
    <row r="73" spans="2:23" ht="15.5" x14ac:dyDescent="0.35">
      <c r="B73" s="108"/>
      <c r="C73" s="108"/>
      <c r="D73" s="108"/>
      <c r="E73" s="108"/>
      <c r="F73" s="108"/>
      <c r="G73" s="108"/>
      <c r="H73" s="108"/>
      <c r="I73" s="108"/>
      <c r="J73" s="108"/>
      <c r="K73" s="108"/>
      <c r="L73" s="108"/>
      <c r="M73" s="108"/>
      <c r="N73" s="108"/>
      <c r="O73" s="108"/>
      <c r="P73" s="108"/>
      <c r="Q73" s="108"/>
      <c r="R73" s="108"/>
      <c r="S73" s="108"/>
      <c r="T73" s="108"/>
      <c r="U73" s="108"/>
      <c r="V73" s="108"/>
      <c r="W73" s="108"/>
    </row>
    <row r="74" spans="2:23" ht="15.5" x14ac:dyDescent="0.35">
      <c r="B74" s="108"/>
      <c r="C74" s="108"/>
      <c r="D74" s="108"/>
      <c r="E74" s="147" t="s">
        <v>65</v>
      </c>
      <c r="F74" s="108"/>
      <c r="G74" s="108"/>
      <c r="H74" s="108"/>
      <c r="I74" s="108"/>
      <c r="J74" s="108"/>
      <c r="K74" s="108"/>
      <c r="L74" s="108"/>
      <c r="M74" s="108"/>
      <c r="N74" s="108"/>
      <c r="O74" s="108"/>
      <c r="P74" s="108"/>
      <c r="Q74" s="108"/>
      <c r="R74" s="108"/>
      <c r="S74" s="108"/>
      <c r="T74" s="108"/>
      <c r="U74" s="108"/>
      <c r="V74" s="108"/>
      <c r="W74" s="108"/>
    </row>
    <row r="75" spans="2:23" ht="57.75" customHeight="1" x14ac:dyDescent="0.35">
      <c r="B75" s="108"/>
      <c r="C75" s="108"/>
      <c r="D75" s="108"/>
      <c r="E75" s="171"/>
      <c r="F75" s="108"/>
      <c r="G75" s="108"/>
      <c r="H75" s="108"/>
      <c r="I75" s="108"/>
      <c r="J75" s="108"/>
      <c r="K75" s="108"/>
      <c r="L75" s="108"/>
      <c r="M75" s="108"/>
      <c r="N75" s="108"/>
      <c r="O75" s="108"/>
      <c r="P75" s="108"/>
      <c r="Q75" s="108"/>
      <c r="R75" s="108"/>
      <c r="S75" s="108"/>
      <c r="T75" s="108"/>
      <c r="U75" s="108"/>
      <c r="V75" s="108"/>
      <c r="W75" s="108"/>
    </row>
    <row r="76" spans="2:23" ht="15.5" x14ac:dyDescent="0.35">
      <c r="B76" s="108"/>
      <c r="C76" s="108"/>
      <c r="D76" s="108"/>
      <c r="E76" s="108"/>
      <c r="F76" s="108"/>
      <c r="G76" s="108"/>
      <c r="H76" s="108"/>
      <c r="I76" s="108"/>
      <c r="J76" s="108"/>
      <c r="K76" s="108"/>
      <c r="L76" s="108"/>
      <c r="M76" s="108"/>
      <c r="N76" s="108"/>
      <c r="O76" s="108"/>
      <c r="P76" s="108"/>
      <c r="Q76" s="108"/>
      <c r="R76" s="108"/>
      <c r="S76" s="108"/>
      <c r="T76" s="108"/>
      <c r="U76" s="108"/>
      <c r="V76" s="108"/>
      <c r="W76" s="108"/>
    </row>
    <row r="77" spans="2:23" ht="15.5" x14ac:dyDescent="0.35">
      <c r="B77" s="147" t="s">
        <v>66</v>
      </c>
      <c r="C77" s="147" t="s">
        <v>67</v>
      </c>
      <c r="D77" s="147"/>
      <c r="E77" s="147" t="s">
        <v>68</v>
      </c>
      <c r="F77" s="108"/>
      <c r="G77" s="108"/>
      <c r="H77" s="108"/>
      <c r="I77" s="108"/>
      <c r="J77" s="108"/>
      <c r="K77" s="108"/>
      <c r="L77" s="108"/>
      <c r="M77" s="108"/>
      <c r="N77" s="108"/>
      <c r="O77" s="108"/>
      <c r="P77" s="108"/>
      <c r="Q77" s="108"/>
      <c r="R77" s="108"/>
      <c r="S77" s="108"/>
      <c r="T77" s="108"/>
      <c r="U77" s="108"/>
      <c r="V77" s="108"/>
      <c r="W77" s="108"/>
    </row>
    <row r="78" spans="2:23" ht="15.5" x14ac:dyDescent="0.35">
      <c r="B78" s="108"/>
      <c r="C78" s="108"/>
      <c r="D78" s="108"/>
      <c r="E78" s="157"/>
      <c r="F78" s="108"/>
      <c r="G78" s="108"/>
      <c r="H78" s="108"/>
      <c r="I78" s="108"/>
      <c r="J78" s="108"/>
      <c r="K78" s="108"/>
      <c r="L78" s="108"/>
      <c r="M78" s="108"/>
      <c r="N78" s="108"/>
      <c r="O78" s="108"/>
      <c r="P78" s="108"/>
      <c r="Q78" s="108"/>
      <c r="R78" s="108"/>
      <c r="S78" s="108"/>
      <c r="T78" s="108"/>
      <c r="U78" s="108"/>
      <c r="V78" s="108"/>
      <c r="W78" s="108"/>
    </row>
    <row r="79" spans="2:23" ht="15.5" x14ac:dyDescent="0.35">
      <c r="B79" s="108"/>
      <c r="C79" s="108"/>
      <c r="D79" s="108"/>
      <c r="E79" s="108"/>
      <c r="F79" s="108"/>
      <c r="G79" s="108"/>
      <c r="H79" s="108"/>
      <c r="I79" s="108"/>
      <c r="J79" s="108"/>
      <c r="K79" s="108"/>
      <c r="L79" s="108"/>
      <c r="M79" s="108"/>
      <c r="N79" s="108"/>
      <c r="O79" s="108"/>
      <c r="P79" s="108"/>
      <c r="Q79" s="108"/>
      <c r="R79" s="108"/>
      <c r="S79" s="108"/>
      <c r="T79" s="108"/>
      <c r="U79" s="108"/>
      <c r="V79" s="108"/>
      <c r="W79" s="108"/>
    </row>
    <row r="80" spans="2:23" ht="15.5" x14ac:dyDescent="0.35">
      <c r="B80" s="108"/>
      <c r="C80" s="108"/>
      <c r="D80" s="108"/>
      <c r="E80" s="108"/>
      <c r="F80" s="108"/>
      <c r="G80" s="108"/>
      <c r="H80" s="108"/>
      <c r="I80" s="108"/>
      <c r="J80" s="108"/>
      <c r="K80" s="108"/>
      <c r="L80" s="108"/>
      <c r="M80" s="108"/>
      <c r="N80" s="108"/>
      <c r="O80" s="108"/>
      <c r="P80" s="108"/>
      <c r="Q80" s="108"/>
      <c r="R80" s="108"/>
      <c r="S80" s="108"/>
      <c r="T80" s="108"/>
      <c r="U80" s="108"/>
      <c r="V80" s="108"/>
      <c r="W80" s="108"/>
    </row>
    <row r="81" spans="2:23" ht="15.5" x14ac:dyDescent="0.35">
      <c r="B81" s="108"/>
      <c r="C81" s="108"/>
      <c r="D81" s="108"/>
      <c r="E81" s="108"/>
      <c r="F81" s="108"/>
      <c r="G81" s="108"/>
      <c r="H81" s="108"/>
      <c r="I81" s="108"/>
      <c r="J81" s="108"/>
      <c r="K81" s="108"/>
      <c r="L81" s="108"/>
      <c r="M81" s="108"/>
      <c r="N81" s="108"/>
      <c r="O81" s="108"/>
      <c r="P81" s="108"/>
      <c r="Q81" s="108"/>
      <c r="R81" s="108"/>
      <c r="S81" s="108"/>
      <c r="T81" s="108"/>
      <c r="U81" s="108"/>
      <c r="V81" s="108"/>
      <c r="W81" s="108"/>
    </row>
    <row r="82" spans="2:23" ht="15.5" x14ac:dyDescent="0.35">
      <c r="B82" s="108"/>
      <c r="C82" s="108"/>
      <c r="D82" s="108"/>
      <c r="E82" s="108"/>
      <c r="F82" s="108"/>
      <c r="G82" s="108"/>
      <c r="H82" s="108"/>
      <c r="I82" s="108"/>
      <c r="J82" s="108"/>
      <c r="K82" s="108"/>
      <c r="L82" s="108"/>
      <c r="M82" s="108"/>
      <c r="N82" s="108"/>
      <c r="O82" s="108"/>
      <c r="P82" s="108"/>
      <c r="Q82" s="108"/>
      <c r="R82" s="108"/>
      <c r="S82" s="108"/>
      <c r="T82" s="108"/>
      <c r="U82" s="108"/>
      <c r="V82" s="108"/>
      <c r="W82" s="108"/>
    </row>
    <row r="83" spans="2:23" ht="15.5" x14ac:dyDescent="0.35">
      <c r="B83" s="108"/>
      <c r="C83" s="108"/>
      <c r="D83" s="108"/>
      <c r="E83" s="108"/>
      <c r="F83" s="108"/>
      <c r="G83" s="108"/>
      <c r="H83" s="108"/>
      <c r="I83" s="108"/>
      <c r="J83" s="108"/>
      <c r="K83" s="108"/>
      <c r="L83" s="108"/>
      <c r="M83" s="108"/>
      <c r="N83" s="108"/>
      <c r="O83" s="108"/>
      <c r="P83" s="108"/>
      <c r="Q83" s="108"/>
      <c r="R83" s="108"/>
      <c r="S83" s="108"/>
      <c r="T83" s="108"/>
      <c r="U83" s="108"/>
      <c r="V83" s="108"/>
      <c r="W83" s="108"/>
    </row>
  </sheetData>
  <dataValidations count="1">
    <dataValidation type="list" allowBlank="1" showInputMessage="1" showErrorMessage="1" sqref="D68:D72" xr:uid="{F33E3D2A-C159-499E-BC61-A14E9FD9D636}">
      <formula1>"x"</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901AC92-B397-458F-9F3E-190A844A3CC9}">
          <x14:formula1>
            <xm:f>Lists!$Z$4:$Z$6</xm:f>
          </x14:formula1>
          <xm:sqref>E8</xm:sqref>
        </x14:dataValidation>
        <x14:dataValidation type="list" allowBlank="1" showInputMessage="1" showErrorMessage="1" xr:uid="{CBAB229B-6E13-45FF-8AD2-75AEFAEFC7AB}">
          <x14:formula1>
            <xm:f>Lists!$AB$4:$AB$6</xm:f>
          </x14:formula1>
          <xm:sqref>E11 E29 E41 E44 E78</xm:sqref>
        </x14:dataValidation>
        <x14:dataValidation type="list" allowBlank="1" showInputMessage="1" showErrorMessage="1" xr:uid="{D267148A-04F2-4BA4-8672-C45B3925465C}">
          <x14:formula1>
            <xm:f>Lists!$AA$4:$AA$5</xm:f>
          </x14:formula1>
          <xm:sqref>E14 E35 E17 E20 E23 E26 E52 E59 E65</xm:sqref>
        </x14:dataValidation>
        <x14:dataValidation type="list" allowBlank="1" showInputMessage="1" showErrorMessage="1" xr:uid="{DCFF7129-F610-49DC-B29F-1362267F1FC7}">
          <x14:formula1>
            <xm:f>Lists!$AC$4:$AC$6</xm:f>
          </x14:formula1>
          <xm:sqref>E32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T91"/>
  <sheetViews>
    <sheetView showGridLines="0" zoomScale="85" zoomScaleNormal="85" workbookViewId="0">
      <selection activeCell="B13" sqref="B13"/>
    </sheetView>
  </sheetViews>
  <sheetFormatPr defaultColWidth="9.1796875" defaultRowHeight="15.5" x14ac:dyDescent="0.35"/>
  <cols>
    <col min="1" max="1" width="12.54296875" style="107" customWidth="1"/>
    <col min="2" max="2" width="53.453125" style="107" customWidth="1"/>
    <col min="3" max="3" width="25.54296875" style="107" customWidth="1"/>
    <col min="4" max="4" width="31.453125" style="107" customWidth="1"/>
    <col min="5" max="5" width="36.26953125" style="107" customWidth="1"/>
    <col min="6" max="6" width="25.54296875" style="107" customWidth="1"/>
    <col min="7" max="7" width="40.453125" style="107" customWidth="1"/>
    <col min="8" max="8" width="8.453125" style="106" customWidth="1"/>
    <col min="9" max="9" width="27.7265625" style="107" customWidth="1"/>
    <col min="10" max="20" width="16.54296875" style="107" customWidth="1"/>
    <col min="21" max="21" width="7.54296875" style="107" customWidth="1"/>
    <col min="22" max="16384" width="9.1796875" style="107"/>
  </cols>
  <sheetData>
    <row r="2" spans="1:20" ht="23" x14ac:dyDescent="0.5">
      <c r="B2" s="120" t="s">
        <v>69</v>
      </c>
      <c r="C2" s="120"/>
      <c r="D2" s="120"/>
      <c r="E2" s="120"/>
      <c r="F2" s="120"/>
      <c r="G2" s="120"/>
      <c r="H2" s="133"/>
      <c r="I2" s="134"/>
      <c r="R2" s="122"/>
      <c r="S2" s="122"/>
      <c r="T2" s="122"/>
    </row>
    <row r="3" spans="1:20" ht="23" x14ac:dyDescent="0.5">
      <c r="B3" s="120"/>
      <c r="C3" s="120"/>
      <c r="D3" s="120"/>
      <c r="E3" s="120"/>
      <c r="F3" s="133"/>
      <c r="G3" s="134"/>
      <c r="H3" s="107"/>
      <c r="P3" s="122"/>
      <c r="Q3" s="122"/>
      <c r="R3" s="122"/>
    </row>
    <row r="4" spans="1:20" ht="18.5" thickBot="1" x14ac:dyDescent="0.45">
      <c r="A4" s="128"/>
      <c r="B4" s="141" t="s">
        <v>70</v>
      </c>
      <c r="C4" s="142"/>
      <c r="D4" s="142"/>
      <c r="E4" s="142"/>
      <c r="F4" s="127"/>
      <c r="G4" s="127"/>
      <c r="H4" s="121"/>
      <c r="I4" s="121"/>
      <c r="J4" s="121"/>
      <c r="P4" s="122"/>
      <c r="Q4" s="122"/>
      <c r="R4" s="122"/>
    </row>
    <row r="5" spans="1:20" ht="18.5" thickBot="1" x14ac:dyDescent="0.45">
      <c r="A5" s="128"/>
      <c r="B5" s="207"/>
      <c r="C5" s="208" t="s">
        <v>71</v>
      </c>
      <c r="D5" s="142"/>
      <c r="E5" s="142"/>
      <c r="F5" s="106"/>
      <c r="G5" s="106"/>
      <c r="H5" s="127"/>
      <c r="P5" s="122"/>
      <c r="Q5" s="122"/>
      <c r="R5" s="122"/>
    </row>
    <row r="6" spans="1:20" ht="18" x14ac:dyDescent="0.4">
      <c r="A6" s="128"/>
      <c r="B6" s="143" t="s">
        <v>72</v>
      </c>
      <c r="C6" s="142"/>
      <c r="D6" s="142"/>
      <c r="E6" s="142"/>
      <c r="F6" s="188"/>
      <c r="G6" s="127"/>
      <c r="H6" s="121"/>
      <c r="I6" s="121"/>
      <c r="J6" s="121"/>
      <c r="P6" s="122"/>
      <c r="Q6" s="122"/>
      <c r="R6" s="122"/>
    </row>
    <row r="7" spans="1:20" ht="18" x14ac:dyDescent="0.4">
      <c r="A7" s="128"/>
      <c r="B7" s="143" t="s">
        <v>73</v>
      </c>
      <c r="C7" s="142"/>
      <c r="D7" s="142"/>
      <c r="E7" s="142"/>
      <c r="F7" s="188"/>
      <c r="G7" s="127"/>
      <c r="H7" s="121"/>
      <c r="I7" s="121"/>
      <c r="J7" s="121"/>
      <c r="P7" s="122"/>
      <c r="Q7" s="122"/>
      <c r="R7" s="122"/>
    </row>
    <row r="8" spans="1:20" ht="18" x14ac:dyDescent="0.4">
      <c r="A8" s="128"/>
      <c r="B8" s="143" t="s">
        <v>74</v>
      </c>
      <c r="C8" s="142"/>
      <c r="D8" s="142"/>
      <c r="E8" s="142"/>
      <c r="F8" s="127"/>
      <c r="G8" s="127"/>
      <c r="H8" s="121"/>
      <c r="I8" s="121"/>
      <c r="J8" s="121"/>
      <c r="P8" s="122"/>
      <c r="Q8" s="122"/>
      <c r="R8" s="122"/>
    </row>
    <row r="9" spans="1:20" ht="18" x14ac:dyDescent="0.4">
      <c r="A9" s="128"/>
      <c r="B9" s="143" t="s">
        <v>75</v>
      </c>
      <c r="C9" s="142"/>
      <c r="D9" s="142"/>
      <c r="E9" s="142"/>
      <c r="F9" s="127"/>
      <c r="G9" s="127"/>
      <c r="H9" s="121"/>
      <c r="I9" s="121"/>
      <c r="J9" s="121"/>
      <c r="P9" s="122"/>
      <c r="Q9" s="122"/>
      <c r="R9" s="122"/>
    </row>
    <row r="10" spans="1:20" ht="18" x14ac:dyDescent="0.4">
      <c r="A10" s="128"/>
      <c r="B10" s="143" t="s">
        <v>76</v>
      </c>
      <c r="C10" s="208"/>
      <c r="D10" s="142"/>
      <c r="E10" s="142"/>
      <c r="F10" s="106"/>
      <c r="G10" s="106"/>
      <c r="H10" s="127"/>
      <c r="I10" s="196" t="s">
        <v>77</v>
      </c>
      <c r="J10" s="195"/>
      <c r="K10" s="195"/>
      <c r="L10" s="195"/>
      <c r="M10" s="195"/>
      <c r="N10" s="195"/>
      <c r="O10" s="195"/>
      <c r="P10" s="197"/>
      <c r="Q10" s="197"/>
      <c r="R10" s="122"/>
    </row>
    <row r="11" spans="1:20" ht="18" x14ac:dyDescent="0.4">
      <c r="A11" s="128"/>
      <c r="B11" s="143"/>
      <c r="C11" s="208"/>
      <c r="D11" s="142"/>
      <c r="E11" s="142"/>
      <c r="F11" s="106"/>
      <c r="G11" s="106"/>
      <c r="H11" s="127"/>
      <c r="I11" s="196"/>
      <c r="J11" s="195"/>
      <c r="K11" s="195"/>
      <c r="L11" s="195"/>
      <c r="M11" s="195"/>
      <c r="N11" s="195"/>
      <c r="O11" s="195"/>
      <c r="P11" s="197"/>
      <c r="Q11" s="197"/>
      <c r="R11" s="122"/>
    </row>
    <row r="12" spans="1:20" ht="20" x14ac:dyDescent="0.4">
      <c r="A12" s="128"/>
      <c r="B12" s="141" t="s">
        <v>78</v>
      </c>
      <c r="C12" s="208"/>
      <c r="D12" s="142"/>
      <c r="E12" s="142"/>
      <c r="F12" s="106"/>
      <c r="G12" s="106"/>
      <c r="H12" s="138"/>
      <c r="I12" s="195"/>
      <c r="J12" s="195"/>
      <c r="K12" s="195"/>
      <c r="L12" s="195"/>
      <c r="M12" s="195"/>
      <c r="N12" s="195"/>
      <c r="O12" s="195"/>
      <c r="P12" s="197"/>
      <c r="Q12" s="197"/>
      <c r="R12" s="122"/>
    </row>
    <row r="13" spans="1:20" ht="20" x14ac:dyDescent="0.4">
      <c r="A13" s="128"/>
      <c r="B13" s="209" t="s">
        <v>79</v>
      </c>
      <c r="C13" s="208"/>
      <c r="D13" s="142"/>
      <c r="E13" s="142"/>
      <c r="F13" s="106"/>
      <c r="G13" s="106"/>
      <c r="H13" s="138"/>
      <c r="I13" s="195"/>
      <c r="J13" s="195"/>
      <c r="K13" s="195"/>
      <c r="L13" s="195"/>
      <c r="M13" s="195"/>
      <c r="N13" s="195"/>
      <c r="O13" s="195"/>
      <c r="P13" s="197"/>
      <c r="Q13" s="197"/>
      <c r="R13" s="122"/>
    </row>
    <row r="14" spans="1:20" ht="20" x14ac:dyDescent="0.4">
      <c r="A14" s="128"/>
      <c r="B14" s="210" t="s">
        <v>80</v>
      </c>
      <c r="C14" s="208"/>
      <c r="D14" s="142"/>
      <c r="E14" s="142"/>
      <c r="F14" s="106"/>
      <c r="G14" s="106"/>
      <c r="H14" s="138"/>
      <c r="P14" s="122"/>
      <c r="Q14" s="197"/>
      <c r="R14" s="122"/>
    </row>
    <row r="15" spans="1:20" ht="20.5" thickBot="1" x14ac:dyDescent="0.45">
      <c r="A15" s="128"/>
      <c r="B15" s="129"/>
      <c r="C15" s="129"/>
      <c r="D15" s="129"/>
      <c r="E15" s="138"/>
      <c r="F15" s="194" t="s">
        <v>81</v>
      </c>
      <c r="G15" s="195"/>
      <c r="H15" s="138"/>
      <c r="I15" s="121"/>
      <c r="J15" s="121"/>
      <c r="K15" s="121"/>
      <c r="L15" s="121"/>
      <c r="M15" s="121"/>
      <c r="N15" s="121"/>
      <c r="O15" s="121"/>
      <c r="P15" s="122"/>
      <c r="Q15" s="197"/>
      <c r="R15" s="122"/>
    </row>
    <row r="16" spans="1:20" ht="20.5" thickBot="1" x14ac:dyDescent="0.4">
      <c r="B16" s="172" t="s">
        <v>82</v>
      </c>
      <c r="C16" s="123"/>
      <c r="D16" s="123"/>
      <c r="E16" s="123"/>
      <c r="F16" s="123"/>
      <c r="G16" s="124"/>
      <c r="I16" s="121"/>
      <c r="J16" s="121"/>
      <c r="K16" s="121"/>
      <c r="L16" s="121"/>
      <c r="M16" s="121"/>
      <c r="N16" s="121"/>
      <c r="O16" s="121"/>
      <c r="P16" s="121"/>
      <c r="Q16" s="195"/>
    </row>
    <row r="17" spans="2:10" ht="18" x14ac:dyDescent="0.35">
      <c r="B17" s="173"/>
      <c r="C17" s="176"/>
      <c r="D17" s="200" t="s">
        <v>83</v>
      </c>
      <c r="E17" s="200" t="s">
        <v>84</v>
      </c>
      <c r="F17" s="200" t="s">
        <v>85</v>
      </c>
      <c r="G17" s="176"/>
    </row>
    <row r="18" spans="2:10" ht="90.5" thickBot="1" x14ac:dyDescent="0.4">
      <c r="B18" s="174" t="s">
        <v>86</v>
      </c>
      <c r="C18" s="174" t="s">
        <v>87</v>
      </c>
      <c r="D18" s="201" t="s">
        <v>88</v>
      </c>
      <c r="E18" s="201" t="s">
        <v>89</v>
      </c>
      <c r="F18" s="201" t="s">
        <v>90</v>
      </c>
      <c r="G18" s="174" t="s">
        <v>91</v>
      </c>
      <c r="I18" s="162" t="s">
        <v>92</v>
      </c>
    </row>
    <row r="19" spans="2:10" ht="18" x14ac:dyDescent="0.35">
      <c r="B19" s="148" t="s">
        <v>93</v>
      </c>
      <c r="C19" s="175"/>
      <c r="D19" s="199"/>
      <c r="E19" s="199"/>
      <c r="F19" s="199"/>
      <c r="G19" s="125"/>
      <c r="I19" s="164"/>
      <c r="J19" s="187"/>
    </row>
    <row r="20" spans="2:10" ht="17.5" x14ac:dyDescent="0.35">
      <c r="B20" s="115" t="s">
        <v>94</v>
      </c>
      <c r="C20" s="100"/>
      <c r="D20" s="95"/>
      <c r="E20" s="137"/>
      <c r="F20" s="97"/>
      <c r="G20" s="98"/>
      <c r="I20" s="167" t="str" cm="1">
        <f t="array" ref="I20">IFERROR(_xlfn.IFS(D20="lbs",C20*(Lists!C21),D20="tons",C20*Lists!D21,D20="cubic yards compacted",(C20*(Lists!E21))/2000,D20="cubic yards uncompacted",(C20*(Lists!F21))/2000,D20="gallons",(C20*(Lists!G21))/2000,D20="number of",(C20*(Lists!H21))/2000,D20="square feet",(C20*(Lists!I21))/2000,D20="acres",(C20*(Lists!J21))/2000),"")</f>
        <v/>
      </c>
    </row>
    <row r="21" spans="2:10" ht="17.5" x14ac:dyDescent="0.35">
      <c r="B21" s="115" t="s">
        <v>95</v>
      </c>
      <c r="C21" s="100"/>
      <c r="D21" s="99"/>
      <c r="E21" s="137"/>
      <c r="F21" s="97"/>
      <c r="G21" s="98"/>
      <c r="I21" s="167" t="str" cm="1">
        <f t="array" ref="I21">IFERROR(_xlfn.IFS(D21="lbs",C21*(Lists!C22),D21="tons",C21*Lists!D22,D21="cubic yards compacted",(C21*(Lists!E22))/2000,D21="cubic yards uncompacted",(C21*(Lists!F22))/2000,D21="gallons",(C21*(Lists!G22))/2000,D21="number of",(C21*(Lists!H22))/2000,D21="square feet",(C21*(Lists!I22))/2000,D21="acres",(C21*(Lists!J22))/2000),"")</f>
        <v/>
      </c>
    </row>
    <row r="22" spans="2:10" ht="18" x14ac:dyDescent="0.35">
      <c r="B22" s="115" t="s">
        <v>96</v>
      </c>
      <c r="C22" s="111"/>
      <c r="D22" s="112"/>
      <c r="E22" s="112"/>
      <c r="F22" s="112"/>
      <c r="G22" s="113"/>
      <c r="H22" s="117"/>
      <c r="I22" s="164"/>
    </row>
    <row r="23" spans="2:10" ht="17.5" x14ac:dyDescent="0.35">
      <c r="B23" s="114" t="s">
        <v>97</v>
      </c>
      <c r="C23" s="228"/>
      <c r="D23" s="99"/>
      <c r="E23" s="137"/>
      <c r="F23" s="97"/>
      <c r="G23" s="98"/>
      <c r="I23" s="167" t="str" cm="1">
        <f t="array" ref="I23">IFERROR(_xlfn.IFS(D23="lbs",C23*(Lists!C24),D23="tons",C23*Lists!D24,D23="cubic yards compacted",(C23*(Lists!E24))/2000,D23="cubic yards uncompacted",(C23*(Lists!F24))/2000,D23="gallons",(C23*(Lists!G24))/2000,D23="number of",(C23*(Lists!H24))/2000,D23="square feet",(C23*(Lists!I24))/2000,D23="acres",(C23*(Lists!J24))/2000),"")</f>
        <v/>
      </c>
    </row>
    <row r="24" spans="2:10" ht="17.5" x14ac:dyDescent="0.35">
      <c r="B24" s="114" t="s">
        <v>98</v>
      </c>
      <c r="C24" s="228"/>
      <c r="D24" s="96"/>
      <c r="E24" s="137"/>
      <c r="F24" s="97"/>
      <c r="G24" s="98"/>
      <c r="I24" s="167" t="str" cm="1">
        <f t="array" ref="I24">IFERROR(_xlfn.IFS(D24="lbs",C24*(Lists!C25),D24="tons",C24*Lists!D25,D24="cubic yards compacted",(C24*(Lists!E25))/2000,D24="cubic yards uncompacted",(C24*(Lists!F25))/2000,D24="gallons",(C24*(Lists!G25))/2000,D24="number of",(C24*(Lists!H25))/2000,D24="square feet",(C24*(Lists!I25))/2000,D24="acres",(C24*(Lists!J25))/2000),"")</f>
        <v/>
      </c>
    </row>
    <row r="25" spans="2:10" ht="17.5" x14ac:dyDescent="0.35">
      <c r="B25" s="119" t="s">
        <v>99</v>
      </c>
      <c r="C25" s="228"/>
      <c r="D25" s="96"/>
      <c r="E25" s="137"/>
      <c r="F25" s="97"/>
      <c r="G25" s="98"/>
      <c r="I25" s="167" t="str" cm="1">
        <f t="array" ref="I25">IFERROR(_xlfn.IFS(D25="lbs",C25*(Lists!C26),D25="tons",C25*Lists!D26,D25="cubic yards compacted",(C25*(Lists!E26))/2000,D25="cubic yards uncompacted",(C25*(Lists!F26))/2000,D25="gallons",(C25*(Lists!G26))/2000,D25="number of",(C25*(Lists!H26))/2000,D25="square feet",(C25*(Lists!I26))/2000,D25="acres",(C25*(Lists!J26))/2000),"")</f>
        <v/>
      </c>
    </row>
    <row r="26" spans="2:10" ht="17.5" x14ac:dyDescent="0.35">
      <c r="B26" s="114" t="s">
        <v>100</v>
      </c>
      <c r="C26" s="100"/>
      <c r="D26" s="99"/>
      <c r="E26" s="137"/>
      <c r="F26" s="97"/>
      <c r="G26" s="98"/>
      <c r="I26" s="167" t="str" cm="1">
        <f t="array" ref="I26">IFERROR(_xlfn.IFS(D26="lbs",C26*(Lists!C27),D26="tons",C26*Lists!D27,D26="cubic yards compacted",(C26*(Lists!E27))/2000,D26="cubic yards uncompacted",(C26*(Lists!F27))/2000,D26="gallons",(C26*(Lists!G27))/2000,D26="number of",(C26*(Lists!H27))/2000,D26="square feet",(C26*(Lists!I27))/2000,D26="acres",(C26*(Lists!J27))/2000),"")</f>
        <v/>
      </c>
    </row>
    <row r="27" spans="2:10" ht="17.5" x14ac:dyDescent="0.35">
      <c r="B27" s="114" t="s">
        <v>101</v>
      </c>
      <c r="C27" s="100"/>
      <c r="D27" s="96"/>
      <c r="E27" s="137"/>
      <c r="F27" s="97"/>
      <c r="G27" s="98"/>
      <c r="I27" s="167" t="str" cm="1">
        <f t="array" ref="I27">IFERROR(_xlfn.IFS(D27="lbs",C27*(Lists!C28),D27="tons",C27*Lists!D28,D27="cubic yards compacted",(C27*(Lists!E28))/2000,D27="cubic yards uncompacted",(C27*(Lists!F28))/2000,D27="gallons",(C27*(Lists!G28))/2000,D27="number of",(C27*(Lists!H28))/2000,D27="square feet",(C27*(Lists!I28))/2000,D27="acres",(C27*(Lists!J28))/2000),"")</f>
        <v/>
      </c>
    </row>
    <row r="28" spans="2:10" ht="17.5" x14ac:dyDescent="0.35">
      <c r="B28" s="114" t="s">
        <v>102</v>
      </c>
      <c r="C28" s="100"/>
      <c r="D28" s="99"/>
      <c r="E28" s="137"/>
      <c r="F28" s="97"/>
      <c r="G28" s="98"/>
      <c r="I28" s="167" t="str" cm="1">
        <f t="array" ref="I28">IFERROR(_xlfn.IFS(D28="lbs",C28*(Lists!C29),D28="tons",C28*Lists!D29,D28="cubic yards compacted",(C28*(Lists!E29))/2000,D28="cubic yards uncompacted",(C28*(Lists!F29))/2000,D28="gallons",(C28*(Lists!G29))/2000,D28="number of",(C28*(Lists!H29))/2000,D28="square feet",(C28*(Lists!I29))/2000,D28="acres",(C28*(Lists!J29))/2000),"")</f>
        <v/>
      </c>
    </row>
    <row r="29" spans="2:10" ht="35" x14ac:dyDescent="0.35">
      <c r="B29" s="118" t="s">
        <v>103</v>
      </c>
      <c r="C29" s="100"/>
      <c r="D29" s="96"/>
      <c r="E29" s="137"/>
      <c r="F29" s="97"/>
      <c r="G29" s="98"/>
      <c r="I29" s="167" t="str" cm="1">
        <f t="array" ref="I29">IFERROR(_xlfn.IFS(D29="lbs",C29*(Lists!C30),D29="tons",C29*Lists!D30,D29="cubic yards compacted",(C29*(Lists!E30))/2000,D29="cubic yards uncompacted",(C29*(Lists!F30))/2000,D29="gallons",(C29*(Lists!G30))/2000,D29="number of",(C29*(Lists!H30))/2000,D29="square feet",(C29*(Lists!I30))/2000,D29="acres",(C29*(Lists!J30))/2000),"")</f>
        <v/>
      </c>
    </row>
    <row r="30" spans="2:10" ht="18" x14ac:dyDescent="0.35">
      <c r="B30" s="118" t="s">
        <v>104</v>
      </c>
      <c r="C30" s="111"/>
      <c r="D30" s="112"/>
      <c r="E30" s="112"/>
      <c r="F30" s="112"/>
      <c r="G30" s="113"/>
      <c r="I30" s="164"/>
    </row>
    <row r="31" spans="2:10" ht="17.5" x14ac:dyDescent="0.35">
      <c r="B31" s="114" t="s">
        <v>105</v>
      </c>
      <c r="C31" s="100"/>
      <c r="D31" s="96"/>
      <c r="E31" s="137"/>
      <c r="F31" s="97"/>
      <c r="G31" s="98"/>
      <c r="I31" s="167" t="str" cm="1">
        <f t="array" ref="I31">IFERROR(_xlfn.IFS(D31="lbs",C31*(Lists!C32),D31="tons",C31*Lists!D32,D31="cubic yards compacted",(C31*(Lists!E32))/2000,D31="cubic yards uncompacted",(C31*(Lists!F32))/2000,D31="gallons",(C31*(Lists!G32))/2000,D31="number of",(C31*(Lists!H32))/2000,D31="square feet",(C31*(Lists!I32))/2000,D31="acres",(C31*(Lists!J32))/2000),"")</f>
        <v/>
      </c>
      <c r="J31" s="225"/>
    </row>
    <row r="32" spans="2:10" ht="17.5" x14ac:dyDescent="0.35">
      <c r="B32" s="114" t="s">
        <v>106</v>
      </c>
      <c r="C32" s="100"/>
      <c r="D32" s="96"/>
      <c r="E32" s="137"/>
      <c r="F32" s="97"/>
      <c r="G32" s="98"/>
      <c r="I32" s="167" t="str" cm="1">
        <f t="array" ref="I32">IFERROR(_xlfn.IFS(D32="lbs",C32*(Lists!C33),D32="tons",C32*Lists!D33,D32="cubic yards compacted",(C32*(Lists!E33))/2000,D32="cubic yards uncompacted",(C32*(Lists!F33))/2000,D32="gallons",(C32*(Lists!G33))/2000,D32="number of",(C32*(Lists!H33))/2000,D32="square feet",(C32*(Lists!I33))/2000,D32="acres",(C32*(Lists!J33))/2000),"")</f>
        <v/>
      </c>
    </row>
    <row r="33" spans="2:9" ht="17.5" x14ac:dyDescent="0.35">
      <c r="B33" s="114" t="s">
        <v>107</v>
      </c>
      <c r="C33" s="100"/>
      <c r="D33" s="96"/>
      <c r="E33" s="137"/>
      <c r="F33" s="97"/>
      <c r="G33" s="98"/>
      <c r="I33" s="167" t="str" cm="1">
        <f t="array" ref="I33">IFERROR(_xlfn.IFS(D33="lbs",C33*(Lists!C34),D33="tons",C33*Lists!D34,D33="cubic yards compacted",(C33*(Lists!E34))/2000,D33="cubic yards uncompacted",(C33*(Lists!F34))/2000,D33="gallons",(C33*(Lists!G34))/2000,D33="number of",(C33*(Lists!H34))/2000,D33="square feet",(C33*(Lists!I34))/2000,D33="acres",(C33*(Lists!J34))/2000),"")</f>
        <v/>
      </c>
    </row>
    <row r="34" spans="2:9" ht="17.5" x14ac:dyDescent="0.35">
      <c r="B34" s="114" t="s">
        <v>108</v>
      </c>
      <c r="C34" s="100"/>
      <c r="D34" s="96"/>
      <c r="E34" s="137"/>
      <c r="F34" s="97"/>
      <c r="G34" s="98"/>
      <c r="I34" s="167" t="str" cm="1">
        <f t="array" ref="I34">IFERROR(_xlfn.IFS(D34="lbs",C34*(Lists!C35),D34="tons",C34*Lists!D35,D34="cubic yards compacted",(C34*(Lists!E35))/2000,D34="cubic yards uncompacted",(C34*(Lists!F35))/2000,D34="gallons",(C34*(Lists!G35))/2000,D34="number of",(C34*(Lists!H35))/2000,D34="square feet",(C34*(Lists!I35))/2000,D34="acres",(C34*(Lists!J35))/2000),"")</f>
        <v/>
      </c>
    </row>
    <row r="35" spans="2:9" ht="17.5" x14ac:dyDescent="0.35">
      <c r="B35" s="114" t="s">
        <v>109</v>
      </c>
      <c r="C35" s="100"/>
      <c r="D35" s="96"/>
      <c r="E35" s="137"/>
      <c r="F35" s="97"/>
      <c r="G35" s="98"/>
      <c r="I35" s="167" t="str" cm="1">
        <f t="array" ref="I35">IFERROR(_xlfn.IFS(D35="lbs",C35*(Lists!C36),D35="tons",C35*Lists!D36,D35="cubic yards compacted",(C35*(Lists!E36))/2000,D35="cubic yards uncompacted",(C35*(Lists!F36))/2000,D35="gallons",(C35*(Lists!G36))/2000,D35="number of",(C35*(Lists!H36))/2000,D35="square feet",(C35*(Lists!I36))/2000,D35="acres",(C35*(Lists!J36))/2000),"")</f>
        <v/>
      </c>
    </row>
    <row r="36" spans="2:9" ht="17.5" x14ac:dyDescent="0.35">
      <c r="B36" s="114" t="s">
        <v>110</v>
      </c>
      <c r="C36" s="100"/>
      <c r="D36" s="96"/>
      <c r="E36" s="137"/>
      <c r="F36" s="97"/>
      <c r="G36" s="98"/>
      <c r="I36" s="167" t="str" cm="1">
        <f t="array" ref="I36">IFERROR(_xlfn.IFS(D36="lbs",C36*(Lists!C37),D36="tons",C36*Lists!D37,D36="cubic yards compacted",(C36*(Lists!E37))/2000,D36="cubic yards uncompacted",(C36*(Lists!F37))/2000,D36="gallons",(C36*(Lists!G37))/2000,D36="number of",(C36*(Lists!H37))/2000,D36="square feet",(C36*(Lists!I37))/2000,D36="acres",(C36*(Lists!J37))/2000),"")</f>
        <v/>
      </c>
    </row>
    <row r="37" spans="2:9" ht="17.5" x14ac:dyDescent="0.35">
      <c r="B37" s="114" t="s">
        <v>111</v>
      </c>
      <c r="C37" s="100"/>
      <c r="D37" s="96"/>
      <c r="E37" s="137"/>
      <c r="F37" s="97"/>
      <c r="G37" s="98"/>
      <c r="I37" s="167" t="str" cm="1">
        <f t="array" ref="I37">IFERROR(_xlfn.IFS(D37="lbs",C37*(Lists!C38),D37="tons",C37*Lists!D38,D37="cubic yards compacted",(C37*(Lists!E38))/2000,D37="cubic yards uncompacted",(C37*(Lists!F38))/2000,D37="gallons",(C37*(Lists!G38))/2000,D37="number of",(C37*(Lists!H38))/2000,D37="square feet",(C37*(Lists!I38))/2000,D37="acres",(C37*(Lists!J38))/2000),"")</f>
        <v/>
      </c>
    </row>
    <row r="38" spans="2:9" ht="17.5" x14ac:dyDescent="0.35">
      <c r="B38" s="116" t="s">
        <v>112</v>
      </c>
      <c r="C38" s="100"/>
      <c r="D38" s="96"/>
      <c r="E38" s="137"/>
      <c r="F38" s="97"/>
      <c r="G38" s="98"/>
      <c r="I38" s="167" t="str" cm="1">
        <f t="array" ref="I38">IFERROR(_xlfn.IFS(D38="lbs",C38*(Lists!C39),D38="tons",C38*Lists!D39,D38="cubic yards compacted",(C38*(Lists!E39))/2000,D38="cubic yards uncompacted",(C38*(Lists!F39))/2000,D38="gallons",(C38*(Lists!G39))/2000,D38="number of",(C38*(Lists!H39))/2000,D38="square feet",(C38*(Lists!I39))/2000,D38="acres",(C38*(Lists!J39))/2000),"")</f>
        <v/>
      </c>
    </row>
    <row r="39" spans="2:9" ht="18" x14ac:dyDescent="0.35">
      <c r="B39" s="116" t="s">
        <v>113</v>
      </c>
      <c r="C39" s="111"/>
      <c r="D39" s="112"/>
      <c r="E39" s="112"/>
      <c r="F39" s="112"/>
      <c r="G39" s="113"/>
      <c r="I39" s="164"/>
    </row>
    <row r="40" spans="2:9" ht="17.5" x14ac:dyDescent="0.35">
      <c r="B40" s="114" t="s">
        <v>114</v>
      </c>
      <c r="C40" s="100"/>
      <c r="D40" s="96"/>
      <c r="E40" s="137"/>
      <c r="F40" s="97"/>
      <c r="G40" s="98"/>
      <c r="I40" s="167" t="str" cm="1">
        <f t="array" ref="I40">IFERROR(_xlfn.IFS(D40="lbs",C40*(Lists!C41),D40="tons",C40*Lists!D41,D40="cubic yards compacted",(C40*(Lists!E41))/2000,D40="cubic yards uncompacted",(C40*(Lists!F41))/2000,D40="gallons",(C40*(Lists!G41))/2000,D40="number of",(C40*(Lists!H41))/2000,D40="square feet",(C40*(Lists!I41))/2000,D40="acres",(C40*(Lists!J41))/2000),"")</f>
        <v/>
      </c>
    </row>
    <row r="41" spans="2:9" ht="17.5" x14ac:dyDescent="0.35">
      <c r="B41" s="114" t="s">
        <v>115</v>
      </c>
      <c r="C41" s="100"/>
      <c r="D41" s="96"/>
      <c r="E41" s="137"/>
      <c r="F41" s="97"/>
      <c r="G41" s="98"/>
      <c r="I41" s="167" t="str" cm="1">
        <f t="array" ref="I41">IFERROR(_xlfn.IFS(D41="lbs",C41*(Lists!C42),D41="tons",C41*Lists!D42,D41="cubic yards compacted",(C41*(Lists!E42))/2000,D41="cubic yards uncompacted",(C41*(Lists!F42))/2000,D41="gallons",(C41*(Lists!G42))/2000,D41="number of",(C41*(Lists!H42))/2000,D41="square feet",(C41*(Lists!I42))/2000,D41="acres",(C41*(Lists!J42))/2000),"")</f>
        <v/>
      </c>
    </row>
    <row r="42" spans="2:9" ht="17.5" x14ac:dyDescent="0.35">
      <c r="B42" s="114" t="s">
        <v>116</v>
      </c>
      <c r="C42" s="100"/>
      <c r="D42" s="96"/>
      <c r="E42" s="137"/>
      <c r="F42" s="97"/>
      <c r="G42" s="98"/>
      <c r="H42" s="117"/>
      <c r="I42" s="167" t="str" cm="1">
        <f t="array" ref="I42">IFERROR(_xlfn.IFS(D42="lbs",C42*(Lists!C43),D42="tons",C42*Lists!D43,D42="cubic yards compacted",(C42*(Lists!E43))/2000,D42="cubic yards uncompacted",(C42*(Lists!F43))/2000,D42="gallons",(C42*(Lists!G43))/2000,D42="number of",(C42*(Lists!H43))/2000,D42="square feet",(C42*(Lists!I43))/2000,D42="acres",(C42*(Lists!J43))/2000),"")</f>
        <v/>
      </c>
    </row>
    <row r="43" spans="2:9" ht="17.5" x14ac:dyDescent="0.35">
      <c r="B43" s="114" t="s">
        <v>117</v>
      </c>
      <c r="C43" s="100"/>
      <c r="D43" s="96"/>
      <c r="E43" s="137"/>
      <c r="F43" s="97"/>
      <c r="G43" s="98"/>
      <c r="I43" s="167" t="str" cm="1">
        <f t="array" ref="I43">IFERROR(_xlfn.IFS(D43="lbs",C43*(Lists!C44),D43="tons",C43*Lists!D44,D43="cubic yards compacted",(C43*(Lists!E44))/2000,D43="cubic yards uncompacted",(C43*(Lists!F44))/2000,D43="gallons",(C43*(Lists!G44))/2000,D43="number of",(C43*(Lists!H44))/2000,D43="square feet",(C43*(Lists!I44))/2000,D43="acres",(C43*(Lists!J44))/2000),"")</f>
        <v/>
      </c>
    </row>
    <row r="44" spans="2:9" ht="17.5" x14ac:dyDescent="0.35">
      <c r="B44" s="114" t="s">
        <v>118</v>
      </c>
      <c r="C44" s="100"/>
      <c r="D44" s="96"/>
      <c r="E44" s="137"/>
      <c r="F44" s="97"/>
      <c r="G44" s="98"/>
      <c r="I44" s="167" t="str" cm="1">
        <f t="array" ref="I44">IFERROR(_xlfn.IFS(D44="lbs",C44*(Lists!C45),D44="tons",C44*Lists!D45,D44="cubic yards compacted",(C44*(Lists!E45))/2000,D44="cubic yards uncompacted",(C44*(Lists!F45))/2000,D44="gallons",(C44*(Lists!G45))/2000,D44="number of",(C44*(Lists!H45))/2000,D44="square feet",(C44*(Lists!I45))/2000,D44="acres",(C44*(Lists!J45))/2000),"")</f>
        <v/>
      </c>
    </row>
    <row r="45" spans="2:9" ht="17.5" x14ac:dyDescent="0.35">
      <c r="B45" s="114" t="s">
        <v>119</v>
      </c>
      <c r="C45" s="100"/>
      <c r="D45" s="96"/>
      <c r="E45" s="137"/>
      <c r="F45" s="97"/>
      <c r="G45" s="98"/>
      <c r="I45" s="167" t="str" cm="1">
        <f t="array" ref="I45">IFERROR(_xlfn.IFS(D45="lbs",C45*(Lists!C46),D45="tons",C45*Lists!D46,D45="cubic yards compacted",(C45*(Lists!E46))/2000,D45="cubic yards uncompacted",(C45*(Lists!F46))/2000,D45="gallons",(C45*(Lists!G46))/2000,D45="number of",(C45*(Lists!H46))/2000,D45="square feet",(C45*(Lists!I46))/2000,D45="acres",(C45*(Lists!J46))/2000),"")</f>
        <v/>
      </c>
    </row>
    <row r="46" spans="2:9" ht="18" x14ac:dyDescent="0.35">
      <c r="B46" s="116" t="s">
        <v>120</v>
      </c>
      <c r="C46" s="111"/>
      <c r="D46" s="112"/>
      <c r="E46" s="112"/>
      <c r="F46" s="112"/>
      <c r="G46" s="113"/>
      <c r="I46" s="164"/>
    </row>
    <row r="47" spans="2:9" ht="17.5" x14ac:dyDescent="0.35">
      <c r="B47" s="114" t="s">
        <v>121</v>
      </c>
      <c r="C47" s="100"/>
      <c r="D47" s="96"/>
      <c r="E47" s="137"/>
      <c r="F47" s="97"/>
      <c r="G47" s="98"/>
      <c r="I47" s="167" t="str" cm="1">
        <f t="array" ref="I47">IFERROR(_xlfn.IFS(D47="lbs",C47*(Lists!C48),D47="tons",C47*Lists!D48,D47="cubic yards compacted",(C47*(Lists!E48))/2000,D47="cubic yards uncompacted",(C47*(Lists!F48))/2000,D47="gallons",(C47*(Lists!G48))/2000,D47="number of",(C47*(Lists!H48))/2000,D47="square feet",(C47*(Lists!I48))/2000,D47="acres",(C47*(Lists!J48))/2000),"")</f>
        <v/>
      </c>
    </row>
    <row r="48" spans="2:9" ht="17.5" x14ac:dyDescent="0.35">
      <c r="B48" s="114" t="s">
        <v>122</v>
      </c>
      <c r="C48" s="100"/>
      <c r="D48" s="99"/>
      <c r="E48" s="137"/>
      <c r="F48" s="97"/>
      <c r="G48" s="98"/>
      <c r="I48" s="167" t="str" cm="1">
        <f t="array" ref="I48">IFERROR(_xlfn.IFS(D48="lbs",C48*(Lists!C49),D48="tons",C48*Lists!D49,D48="cubic yards compacted",(C48*(Lists!E49))/2000,D48="cubic yards uncompacted",(C48*(Lists!F49))/2000,D48="gallons",(C48*(Lists!G49))/2000,D48="number of",(C48*(Lists!H49))/2000,D48="square feet",(C48*(Lists!I49))/2000,D48="acres",(C48*(Lists!J49))/2000),"")</f>
        <v/>
      </c>
    </row>
    <row r="49" spans="2:9" ht="17.5" x14ac:dyDescent="0.35">
      <c r="B49" s="114" t="s">
        <v>123</v>
      </c>
      <c r="C49" s="100"/>
      <c r="D49" s="96"/>
      <c r="E49" s="137"/>
      <c r="F49" s="97"/>
      <c r="G49" s="98"/>
      <c r="I49" s="167" t="str" cm="1">
        <f t="array" ref="I49">IFERROR(_xlfn.IFS(D49="lbs",C49*(Lists!C50),D49="tons",C49*Lists!D50,D49="cubic yards compacted",(C49*(Lists!E50))/2000,D49="cubic yards uncompacted",(C49*(Lists!F50))/2000,D49="gallons",(C49*(Lists!G50))/2000,D49="number of",(C49*(Lists!H50))/2000,D49="square feet",(C49*(Lists!I50))/2000,D49="acres",(C49*(Lists!J50))/2000),"")</f>
        <v/>
      </c>
    </row>
    <row r="50" spans="2:9" ht="17.5" x14ac:dyDescent="0.35">
      <c r="B50" s="114" t="s">
        <v>124</v>
      </c>
      <c r="C50" s="100"/>
      <c r="D50" s="96"/>
      <c r="E50" s="137"/>
      <c r="F50" s="97"/>
      <c r="G50" s="98"/>
      <c r="I50" s="167" t="str" cm="1">
        <f t="array" ref="I50">IFERROR(_xlfn.IFS(D50="lbs",C50*(Lists!C51),D50="tons",C50*Lists!D51,D50="cubic yards compacted",(C50*(Lists!E51))/2000,D50="cubic yards uncompacted",(C50*(Lists!F51))/2000,D50="gallons",(C50*(Lists!G51))/2000,D50="number of",(C50*(Lists!H51))/2000,D50="square feet",(C50*(Lists!I51))/2000,D50="acres",(C50*(Lists!J51))/2000),"")</f>
        <v/>
      </c>
    </row>
    <row r="51" spans="2:9" ht="17.5" x14ac:dyDescent="0.35">
      <c r="B51" s="114" t="s">
        <v>125</v>
      </c>
      <c r="C51" s="100"/>
      <c r="D51" s="96"/>
      <c r="E51" s="137"/>
      <c r="F51" s="97"/>
      <c r="G51" s="98"/>
      <c r="I51" s="167" t="str" cm="1">
        <f t="array" ref="I51">IFERROR(_xlfn.IFS(D51="lbs",C51*(Lists!C52),D51="tons",C51*Lists!D52,D51="cubic yards compacted",(C51*(Lists!E52))/2000,D51="cubic yards uncompacted",(C51*(Lists!F52))/2000,D51="gallons",(C51*(Lists!G52))/2000,D51="number of",(C51*(Lists!H52))/2000,D51="square feet",(C51*(Lists!I52))/2000,D51="acres",(C51*(Lists!J52))/2000),"")</f>
        <v/>
      </c>
    </row>
    <row r="52" spans="2:9" ht="17.5" x14ac:dyDescent="0.35">
      <c r="B52" s="114" t="s">
        <v>126</v>
      </c>
      <c r="C52" s="100"/>
      <c r="D52" s="96"/>
      <c r="E52" s="137"/>
      <c r="F52" s="97"/>
      <c r="G52" s="98"/>
      <c r="I52" s="167" t="str" cm="1">
        <f t="array" ref="I52">IFERROR(_xlfn.IFS(D52="lbs",C52*(Lists!C53),D52="tons",C52*Lists!D53,D52="cubic yards compacted",(C52*(Lists!E53))/2000,D52="cubic yards uncompacted",(C52*(Lists!F53))/2000,D52="gallons",(C52*(Lists!G53))/2000,D52="number of",(C52*(Lists!H53))/2000,D52="square feet",(C52*(Lists!I53))/2000,D52="acres",(C52*(Lists!J53))/2000),"")</f>
        <v/>
      </c>
    </row>
    <row r="53" spans="2:9" ht="17.5" x14ac:dyDescent="0.35">
      <c r="B53" s="114" t="s">
        <v>127</v>
      </c>
      <c r="C53" s="100"/>
      <c r="D53" s="96"/>
      <c r="E53" s="137"/>
      <c r="F53" s="97"/>
      <c r="G53" s="98"/>
      <c r="I53" s="167" t="str" cm="1">
        <f t="array" ref="I53">IFERROR(_xlfn.IFS(D53="lbs",C53*(Lists!C54),D53="tons",C53*Lists!D54,D53="cubic yards compacted",(C53*(Lists!E54))/2000,D53="cubic yards uncompacted",(C53*(Lists!F54))/2000,D53="gallons",(C53*(Lists!G54))/2000,D53="number of",(C53*(Lists!H54))/2000,D53="square feet",(C53*(Lists!I54))/2000,D53="acres",(C53*(Lists!J54))/2000),"")</f>
        <v/>
      </c>
    </row>
    <row r="54" spans="2:9" ht="17.5" x14ac:dyDescent="0.35">
      <c r="B54" s="115" t="s">
        <v>128</v>
      </c>
      <c r="C54" s="100"/>
      <c r="D54" s="97"/>
      <c r="E54" s="137"/>
      <c r="F54" s="97"/>
      <c r="G54" s="98"/>
      <c r="I54" s="167" t="str" cm="1">
        <f t="array" ref="I54">IFERROR(_xlfn.IFS(D54="lbs",C54*(Lists!C55),D54="tons",C54*Lists!D55,D54="cubic yards compacted",(C54*(Lists!E55))/2000,D54="cubic yards uncompacted",(C54*(Lists!F55))/2000,D54="gallons",(C54*(Lists!G55))/2000,D54="number of",(C54*(Lists!H55))/2000,D54="square feet",(C54*(Lists!I55))/2000,D54="acres",(C54*(Lists!J55))/2000),"")</f>
        <v/>
      </c>
    </row>
    <row r="55" spans="2:9" ht="17.5" x14ac:dyDescent="0.35">
      <c r="B55" s="115" t="s">
        <v>129</v>
      </c>
      <c r="C55" s="100"/>
      <c r="D55" s="99"/>
      <c r="E55" s="137"/>
      <c r="F55" s="97"/>
      <c r="G55" s="98"/>
      <c r="I55" s="167" t="str" cm="1">
        <f t="array" ref="I55">IFERROR(_xlfn.IFS(D55="lbs",C55*(Lists!C56),D55="tons",C55*Lists!D56,D55="cubic yards compacted",(C55*(Lists!E56))/2000,D55="cubic yards uncompacted",(C55*(Lists!F56))/2000,D55="gallons",(C55*(Lists!G56))/2000,D55="number of",(C55*(Lists!H56))/2000,D55="square feet",(C55*(Lists!I56))/2000,D55="acres",(C55*(Lists!J56))/2000),"")</f>
        <v/>
      </c>
    </row>
    <row r="56" spans="2:9" ht="17.5" x14ac:dyDescent="0.35">
      <c r="B56" s="115" t="s">
        <v>61</v>
      </c>
      <c r="C56" s="100"/>
      <c r="D56" s="95"/>
      <c r="E56" s="137"/>
      <c r="F56" s="97"/>
      <c r="G56" s="98"/>
      <c r="I56" s="167" t="str" cm="1">
        <f t="array" ref="I56">IFERROR(_xlfn.IFS(D56="lbs",C56*(Lists!C57),D56="tons",C56*Lists!D57,D56="cubic yards compacted",(C56*(Lists!E57))/2000,D56="cubic yards uncompacted",(C56*(Lists!F57))/2000,D56="gallons",(C56*(Lists!G57))/2000,D56="number of",(C56*(Lists!H57))/2000,D56="square feet",(C56*(Lists!I57))/2000,D56="acres",(C56*(Lists!J57))/2000),"")</f>
        <v/>
      </c>
    </row>
    <row r="57" spans="2:9" ht="18" x14ac:dyDescent="0.35">
      <c r="B57" s="115" t="s">
        <v>130</v>
      </c>
      <c r="C57" s="111"/>
      <c r="D57" s="112"/>
      <c r="E57" s="112"/>
      <c r="F57" s="112"/>
      <c r="G57" s="113"/>
      <c r="I57" s="164"/>
    </row>
    <row r="58" spans="2:9" ht="17.5" x14ac:dyDescent="0.35">
      <c r="B58" s="114" t="s">
        <v>131</v>
      </c>
      <c r="C58" s="100"/>
      <c r="D58" s="96"/>
      <c r="E58" s="137"/>
      <c r="F58" s="97"/>
      <c r="G58" s="98"/>
      <c r="I58" s="167" t="str" cm="1">
        <f t="array" ref="I58">IFERROR(_xlfn.IFS(D58="lbs",C58*(Lists!C59),D58="tons",C58*Lists!D59,D58="cubic yards compacted",(C58*(Lists!E59))/2000,D58="cubic yards uncompacted",(C58*(Lists!F59))/2000,D58="gallons",(C58*(Lists!G59))/2000,D58="number of",(C58*(Lists!H59))/2000,D58="square feet",(C58*(Lists!I59))/2000,D58="acres",(C58*(Lists!J59))/2000),"")</f>
        <v/>
      </c>
    </row>
    <row r="59" spans="2:9" ht="17.5" x14ac:dyDescent="0.35">
      <c r="B59" s="114" t="s">
        <v>132</v>
      </c>
      <c r="C59" s="100"/>
      <c r="D59" s="96"/>
      <c r="E59" s="137"/>
      <c r="F59" s="97"/>
      <c r="G59" s="98"/>
      <c r="I59" s="167" t="str" cm="1">
        <f t="array" ref="I59">IFERROR(_xlfn.IFS(D59="lbs",C59*(Lists!C60),D59="tons",C59*Lists!D60,D59="cubic yards compacted",(C59*(Lists!E60))/2000,D59="cubic yards uncompacted",(C59*(Lists!F60))/2000,D59="gallons",(C59*(Lists!G60))/2000,D59="number of",(C59*(Lists!H60))/2000,D59="square feet",(C59*(Lists!I60))/2000,D59="acres",(C59*(Lists!J60))/2000),"")</f>
        <v/>
      </c>
    </row>
    <row r="60" spans="2:9" ht="18" x14ac:dyDescent="0.35">
      <c r="B60" s="115" t="s">
        <v>133</v>
      </c>
      <c r="C60" s="111"/>
      <c r="D60" s="112"/>
      <c r="E60" s="112"/>
      <c r="F60" s="112"/>
      <c r="G60" s="113"/>
      <c r="I60" s="164"/>
    </row>
    <row r="61" spans="2:9" ht="17.5" x14ac:dyDescent="0.35">
      <c r="B61" s="114" t="s">
        <v>134</v>
      </c>
      <c r="C61" s="229"/>
      <c r="D61" s="96"/>
      <c r="E61" s="137"/>
      <c r="F61" s="97"/>
      <c r="G61" s="98"/>
      <c r="I61" s="167" t="str" cm="1">
        <f t="array" ref="I61">IFERROR(_xlfn.IFS(D61="lbs",C61*(Lists!C62),D61="tons",C61*Lists!D62,D61="cubic yards compacted",(C61*(Lists!E62))/2000,D61="cubic yards uncompacted",(C61*(Lists!F62))/2000,D61="gallons",(C61*(Lists!G62))/2000,D61="number of",(C61*(Lists!H62))/2000,D61="square feet",(C61*(Lists!I62))/2000,D61="acres",(C61*(Lists!J62))/2000),"")</f>
        <v/>
      </c>
    </row>
    <row r="62" spans="2:9" ht="17.5" x14ac:dyDescent="0.35">
      <c r="B62" s="114" t="s">
        <v>133</v>
      </c>
      <c r="C62" s="100"/>
      <c r="D62" s="96"/>
      <c r="E62" s="137"/>
      <c r="F62" s="97"/>
      <c r="G62" s="98"/>
      <c r="I62" s="167" t="str" cm="1">
        <f t="array" ref="I62">IFERROR(_xlfn.IFS(D62="lbs",C62*(Lists!C63),D62="tons",C62*Lists!D63,D62="cubic yards compacted",(C62*(Lists!E63))/2000,D62="cubic yards uncompacted",(C62*(Lists!F63))/2000,D62="gallons",(C62*(Lists!G63))/2000,D62="number of",(C62*(Lists!H63))/2000,D62="square feet",(C62*(Lists!I63))/2000,D62="acres",(C62*(Lists!J63))/2000),"")</f>
        <v/>
      </c>
    </row>
    <row r="63" spans="2:9" ht="18" x14ac:dyDescent="0.35">
      <c r="B63" s="115" t="s">
        <v>135</v>
      </c>
      <c r="C63" s="111"/>
      <c r="D63" s="112"/>
      <c r="E63" s="112"/>
      <c r="F63" s="112"/>
      <c r="G63" s="113"/>
      <c r="I63" s="164"/>
    </row>
    <row r="64" spans="2:9" ht="17.5" x14ac:dyDescent="0.35">
      <c r="B64" s="114" t="s">
        <v>136</v>
      </c>
      <c r="C64" s="100"/>
      <c r="D64" s="96"/>
      <c r="E64" s="137"/>
      <c r="F64" s="97"/>
      <c r="G64" s="98"/>
      <c r="I64" s="167" t="str" cm="1">
        <f t="array" ref="I64">IFERROR(_xlfn.IFS(D64="lbs",C64*(Lists!C65),D64="tons",C64*Lists!D65,D64="cubic yards compacted",(C64*(Lists!E65))/2000,D64="cubic yards uncompacted",(C64*(Lists!F65))/2000,D64="gallons",(C64*(Lists!G65))/2000,D64="number of",(C64*(Lists!H65))/2000,D64="square feet",(C64*(Lists!I65))/2000,D64="acres",(C64*(Lists!J65))/2000),"")</f>
        <v/>
      </c>
    </row>
    <row r="65" spans="2:9" ht="17.5" x14ac:dyDescent="0.35">
      <c r="B65" s="115" t="s">
        <v>137</v>
      </c>
      <c r="C65" s="100"/>
      <c r="D65" s="96"/>
      <c r="E65" s="137"/>
      <c r="F65" s="97"/>
      <c r="G65" s="98"/>
      <c r="I65" s="167" t="str" cm="1">
        <f t="array" ref="I65">IFERROR(_xlfn.IFS(D65="lbs",C65*(Lists!C66),D65="tons",C65*Lists!D66,D65="cubic yards compacted",(C65*(Lists!E66))/2000,D65="cubic yards uncompacted",(C65*(Lists!F66))/2000,D65="gallons",(C65*(Lists!G66))/2000,D65="number of",(C65*(Lists!H66))/2000,D65="square feet",(C65*(Lists!I66))/2000,D65="acres",(C65*(Lists!J66))/2000),"")</f>
        <v/>
      </c>
    </row>
    <row r="66" spans="2:9" ht="18" x14ac:dyDescent="0.35">
      <c r="B66" s="115" t="s">
        <v>138</v>
      </c>
      <c r="C66" s="111"/>
      <c r="D66" s="112"/>
      <c r="E66" s="112"/>
      <c r="F66" s="112"/>
      <c r="G66" s="113"/>
      <c r="I66" s="164"/>
    </row>
    <row r="67" spans="2:9" ht="17.5" x14ac:dyDescent="0.35">
      <c r="B67" s="114" t="s">
        <v>139</v>
      </c>
      <c r="C67" s="100"/>
      <c r="D67" s="96"/>
      <c r="E67" s="137"/>
      <c r="F67" s="97"/>
      <c r="G67" s="98"/>
      <c r="I67" s="167" t="str" cm="1">
        <f t="array" ref="I67">IFERROR(_xlfn.IFS(D67="lbs",C67*(Lists!C68),D67="tons",C67*Lists!D68,D67="cubic yards compacted",(C67*(Lists!E68))/2000,D67="cubic yards uncompacted",(C67*(Lists!F68))/2000,D67="gallons",(C67*(Lists!G68))/2000,D67="number of",(C67*(Lists!H68))/2000,D67="square feet",(C67*(Lists!I68))/2000,D67="acres",(C67*(Lists!J68))/2000),"")</f>
        <v/>
      </c>
    </row>
    <row r="68" spans="2:9" ht="17.5" x14ac:dyDescent="0.35">
      <c r="B68" s="114" t="s">
        <v>140</v>
      </c>
      <c r="C68" s="100"/>
      <c r="D68" s="96"/>
      <c r="E68" s="137"/>
      <c r="F68" s="97"/>
      <c r="G68" s="98"/>
      <c r="I68" s="167" t="str" cm="1">
        <f t="array" ref="I68">IFERROR(_xlfn.IFS(D68="lbs",C68*(Lists!C69),D68="tons",C68*Lists!D69,D68="cubic yards compacted",(C68*(Lists!E69))/2000,D68="cubic yards uncompacted",(C68*(Lists!F69))/2000,D68="gallons",(C68*(Lists!G69))/2000,D68="number of",(C68*(Lists!H69))/2000,D68="square feet",(C68*(Lists!I69))/2000,D68="acres",(C68*(Lists!J69))/2000),"")</f>
        <v/>
      </c>
    </row>
    <row r="69" spans="2:9" ht="17.5" x14ac:dyDescent="0.35">
      <c r="B69" s="114" t="s">
        <v>141</v>
      </c>
      <c r="C69" s="100"/>
      <c r="D69" s="96"/>
      <c r="E69" s="137"/>
      <c r="F69" s="97"/>
      <c r="G69" s="98"/>
      <c r="I69" s="167" t="str" cm="1">
        <f t="array" ref="I69">IFERROR(_xlfn.IFS(D69="lbs",C69*(Lists!C70),D69="tons",C69*Lists!D70,D69="cubic yards compacted",(C69*(Lists!E70))/2000,D69="cubic yards uncompacted",(C69*(Lists!F70))/2000,D69="gallons",(C69*(Lists!G70))/2000,D69="number of",(C69*(Lists!H70))/2000,D69="square feet",(C69*(Lists!I70))/2000,D69="acres",(C69*(Lists!J70))/2000),"")</f>
        <v/>
      </c>
    </row>
    <row r="70" spans="2:9" ht="18" x14ac:dyDescent="0.35">
      <c r="B70" s="115" t="s">
        <v>142</v>
      </c>
      <c r="C70" s="111"/>
      <c r="D70" s="112"/>
      <c r="E70" s="112"/>
      <c r="F70" s="112"/>
      <c r="G70" s="113"/>
      <c r="I70" s="164"/>
    </row>
    <row r="71" spans="2:9" ht="17.5" x14ac:dyDescent="0.35">
      <c r="B71" s="114" t="s">
        <v>143</v>
      </c>
      <c r="C71" s="100"/>
      <c r="D71" s="96"/>
      <c r="E71" s="137"/>
      <c r="F71" s="97"/>
      <c r="G71" s="98"/>
      <c r="I71" s="167" t="str" cm="1">
        <f t="array" ref="I71">IFERROR(_xlfn.IFS(D71="lbs",C71*(Lists!C72),D71="tons",C71*Lists!D72,D71="cubic yards compacted",(C71*(Lists!E72))/2000,D71="cubic yards uncompacted",(C71*(Lists!F72))/2000,D71="gallons",(C71*(Lists!G72))/2000,D71="number of",(C71*(Lists!H72))/2000,D71="square feet",(C71*(Lists!I72))/2000,D71="acres",(C71*(Lists!J72))/2000),"")</f>
        <v/>
      </c>
    </row>
    <row r="72" spans="2:9" ht="17.5" x14ac:dyDescent="0.35">
      <c r="B72" s="114" t="s">
        <v>144</v>
      </c>
      <c r="C72" s="100"/>
      <c r="D72" s="96"/>
      <c r="E72" s="137"/>
      <c r="F72" s="97"/>
      <c r="G72" s="98"/>
      <c r="I72" s="167" t="str" cm="1">
        <f t="array" ref="I72">IFERROR(_xlfn.IFS(D72="lbs",C72*(Lists!C73),D72="tons",C72*Lists!D73,D72="cubic yards compacted",(C72*(Lists!E73))/2000,D72="cubic yards uncompacted",(C72*(Lists!F73))/2000,D72="gallons",(C72*(Lists!G73))/2000,D72="number of",(C72*(Lists!H73))/2000,D72="square feet",(C72*(Lists!I73))/2000,D72="acres",(C72*(Lists!J73))/2000),"")</f>
        <v/>
      </c>
    </row>
    <row r="73" spans="2:9" ht="17.5" x14ac:dyDescent="0.35">
      <c r="B73" s="114" t="s">
        <v>145</v>
      </c>
      <c r="C73" s="100"/>
      <c r="D73" s="96"/>
      <c r="E73" s="137"/>
      <c r="F73" s="97"/>
      <c r="G73" s="98"/>
      <c r="I73" s="167" t="str" cm="1">
        <f t="array" ref="I73">IFERROR(_xlfn.IFS(D73="lbs",C73*(Lists!C74),D73="tons",C73*Lists!D74,D73="cubic yards compacted",(C73*(Lists!E74))/2000,D73="cubic yards uncompacted",(C73*(Lists!F74))/2000,D73="gallons",(C73*(Lists!G74))/2000,D73="number of",(C73*(Lists!H74))/2000,D73="square feet",(C73*(Lists!I74))/2000,D73="acres",(C73*(Lists!J74))/2000),"")</f>
        <v/>
      </c>
    </row>
    <row r="74" spans="2:9" ht="17.5" x14ac:dyDescent="0.35">
      <c r="B74" s="114" t="s">
        <v>146</v>
      </c>
      <c r="C74" s="100"/>
      <c r="D74" s="96"/>
      <c r="E74" s="137"/>
      <c r="F74" s="97"/>
      <c r="G74" s="98"/>
      <c r="I74" s="167" t="str" cm="1">
        <f t="array" ref="I74">IFERROR(_xlfn.IFS(D74="lbs",C74*(Lists!C75),D74="tons",C74*Lists!D75,D74="cubic yards compacted",(C74*(Lists!E75))/2000,D74="cubic yards uncompacted",(C74*(Lists!F75))/2000,D74="gallons",(C74*(Lists!G75))/2000,D74="number of",(C74*(Lists!H75))/2000,D74="square feet",(C74*(Lists!I75))/2000,D74="acres",(C74*(Lists!J75))/2000),"")</f>
        <v/>
      </c>
    </row>
    <row r="75" spans="2:9" ht="17.5" x14ac:dyDescent="0.35">
      <c r="B75" s="114" t="s">
        <v>147</v>
      </c>
      <c r="C75" s="100"/>
      <c r="D75" s="96"/>
      <c r="E75" s="137"/>
      <c r="F75" s="97"/>
      <c r="G75" s="98"/>
      <c r="I75" s="167" t="str" cm="1">
        <f t="array" ref="I75">IFERROR(_xlfn.IFS(D75="lbs",C75*(Lists!C76),D75="tons",C75*Lists!D76,D75="cubic yards compacted",(C75*(Lists!E76))/2000,D75="cubic yards uncompacted",(C75*(Lists!F76))/2000,D75="gallons",(C75*(Lists!G76))/2000,D75="number of",(C75*(Lists!H76))/2000,D75="square feet",(C75*(Lists!I76))/2000,D75="acres",(C75*(Lists!J76))/2000),"")</f>
        <v/>
      </c>
    </row>
    <row r="76" spans="2:9" ht="17.5" x14ac:dyDescent="0.35">
      <c r="B76" s="114" t="s">
        <v>148</v>
      </c>
      <c r="C76" s="100"/>
      <c r="D76" s="96"/>
      <c r="E76" s="137"/>
      <c r="F76" s="97"/>
      <c r="G76" s="98"/>
      <c r="I76" s="167" t="str" cm="1">
        <f t="array" ref="I76">IFERROR(_xlfn.IFS(D76="lbs",C76*(Lists!C77),D76="tons",C76*Lists!D77,D76="cubic yards compacted",(C76*(Lists!E77))/2000,D76="cubic yards uncompacted",(C76*(Lists!F77))/2000,D76="gallons",(C76*(Lists!G77))/2000,D76="number of",(C76*(Lists!H77))/2000,D76="square feet",(C76*(Lists!I77))/2000,D76="acres",(C76*(Lists!J77))/2000),"")</f>
        <v/>
      </c>
    </row>
    <row r="77" spans="2:9" ht="17.5" x14ac:dyDescent="0.35">
      <c r="B77" s="115" t="s">
        <v>149</v>
      </c>
      <c r="C77" s="100"/>
      <c r="D77" s="96"/>
      <c r="E77" s="137"/>
      <c r="F77" s="97"/>
      <c r="G77" s="98"/>
      <c r="I77" s="167" t="str" cm="1">
        <f t="array" ref="I77">IFERROR(_xlfn.IFS(D77="lbs",C77*(Lists!C78),D77="tons",C77*Lists!D78,D77="cubic yards compacted",(C77*(Lists!E78))/2000,D77="cubic yards uncompacted",(C77*(Lists!F78))/2000,D77="gallons",(C77*(Lists!G78))/2000,D77="number of",(C77*(Lists!H78))/2000,D77="square feet",(C77*(Lists!I78))/2000,D77="acres",(C77*(Lists!J78))/2000),"")</f>
        <v/>
      </c>
    </row>
    <row r="78" spans="2:9" ht="17.5" x14ac:dyDescent="0.35">
      <c r="B78" s="115" t="s">
        <v>150</v>
      </c>
      <c r="C78" s="100"/>
      <c r="D78" s="96"/>
      <c r="E78" s="137"/>
      <c r="F78" s="97"/>
      <c r="G78" s="98"/>
      <c r="I78" s="167" t="str" cm="1">
        <f t="array" ref="I78">IFERROR(_xlfn.IFS(D78="lbs",C78*(Lists!C79),D78="tons",C78*Lists!D79,D78="cubic yards compacted",(C78*(Lists!E79))/2000,D78="cubic yards uncompacted",(C78*(Lists!F79))/2000,D78="gallons",(C78*(Lists!G79))/2000,D78="number of",(C78*(Lists!H79))/2000,D78="square feet",(C78*(Lists!I79))/2000,D78="acres",(C78*(Lists!J79))/2000),"")</f>
        <v/>
      </c>
    </row>
    <row r="79" spans="2:9" ht="18" x14ac:dyDescent="0.35">
      <c r="B79" s="115" t="s">
        <v>151</v>
      </c>
      <c r="C79" s="111"/>
      <c r="D79" s="112"/>
      <c r="E79" s="112"/>
      <c r="F79" s="112"/>
      <c r="G79" s="113"/>
      <c r="I79" s="164"/>
    </row>
    <row r="80" spans="2:9" ht="17.5" x14ac:dyDescent="0.35">
      <c r="B80" s="114" t="s">
        <v>152</v>
      </c>
      <c r="C80" s="100"/>
      <c r="D80" s="96"/>
      <c r="E80" s="137"/>
      <c r="F80" s="97"/>
      <c r="G80" s="98"/>
      <c r="I80" s="167" t="str" cm="1">
        <f t="array" ref="I80">IFERROR(_xlfn.IFS(D80="lbs",C80*(Lists!C81),D80="tons",C80*Lists!D81,D80="cubic yards compacted",(C80*(Lists!E81))/2000,D80="cubic yards uncompacted",(C80*(Lists!F81))/2000,D80="gallons",(C80*(Lists!G81))/2000,D80="number of",(C80*(Lists!H81))/2000,D80="square feet",(C80*(Lists!I81))/2000,D80="acres",(C80*(Lists!J81))/2000),"")</f>
        <v/>
      </c>
    </row>
    <row r="81" spans="2:9" ht="17.5" x14ac:dyDescent="0.35">
      <c r="B81" s="114" t="s">
        <v>153</v>
      </c>
      <c r="C81" s="100"/>
      <c r="D81" s="96"/>
      <c r="E81" s="137"/>
      <c r="F81" s="97"/>
      <c r="G81" s="98"/>
      <c r="I81" s="167" t="str" cm="1">
        <f t="array" ref="I81">IFERROR(_xlfn.IFS(D81="lbs",C81*(Lists!C82),D81="tons",C81*Lists!D82,D81="cubic yards compacted",(C81*(Lists!E82))/2000,D81="cubic yards uncompacted",(C81*(Lists!F82))/2000,D81="gallons",(C81*(Lists!G82))/2000,D81="number of",(C81*(Lists!H82))/2000,D81="square feet",(C81*(Lists!I82))/2000,D81="acres",(C81*(Lists!J82))/2000),"")</f>
        <v/>
      </c>
    </row>
    <row r="82" spans="2:9" ht="17.5" x14ac:dyDescent="0.35">
      <c r="B82" s="114" t="s">
        <v>154</v>
      </c>
      <c r="C82" s="100"/>
      <c r="D82" s="96"/>
      <c r="E82" s="137"/>
      <c r="F82" s="97"/>
      <c r="G82" s="98"/>
      <c r="I82" s="167" t="str" cm="1">
        <f t="array" ref="I82">IFERROR(_xlfn.IFS(D82="lbs",C82*(Lists!C83),D82="tons",C82*Lists!D83,D82="cubic yards compacted",(C82*(Lists!E83))/2000,D82="cubic yards uncompacted",(C82*(Lists!F83))/2000,D82="gallons",(C82*(Lists!G83))/2000,D82="number of",(C82*(Lists!H83))/2000,D82="square feet",(C82*(Lists!I83))/2000,D82="acres",(C82*(Lists!J83))/2000),"")</f>
        <v/>
      </c>
    </row>
    <row r="83" spans="2:9" ht="17.5" x14ac:dyDescent="0.35">
      <c r="B83" s="114" t="s">
        <v>155</v>
      </c>
      <c r="C83" s="100"/>
      <c r="D83" s="96"/>
      <c r="E83" s="137"/>
      <c r="F83" s="97"/>
      <c r="G83" s="98"/>
      <c r="I83" s="167" t="str" cm="1">
        <f t="array" ref="I83">IFERROR(_xlfn.IFS(D83="lbs",C83*(Lists!C84),D83="tons",C83*Lists!D84,D83="cubic yards compacted",(C83*(Lists!E84))/2000,D83="cubic yards uncompacted",(C83*(Lists!F84))/2000,D83="gallons",(C83*(Lists!G84))/2000,D83="number of",(C83*(Lists!H84))/2000,D83="square feet",(C83*(Lists!I84))/2000,D83="acres",(C83*(Lists!J84))/2000),"")</f>
        <v/>
      </c>
    </row>
    <row r="84" spans="2:9" ht="17.5" x14ac:dyDescent="0.35">
      <c r="B84" s="115" t="s">
        <v>156</v>
      </c>
      <c r="C84" s="100"/>
      <c r="D84" s="99"/>
      <c r="E84" s="137"/>
      <c r="F84" s="97"/>
      <c r="G84" s="98"/>
      <c r="I84" s="167" t="str" cm="1">
        <f t="array" ref="I84">IFERROR(_xlfn.IFS(D84="lbs",C84*(Lists!C85),D84="tons",C84*Lists!D85,D84="cubic yards compacted",(C84*(Lists!E85))/2000,D84="cubic yards uncompacted",(C84*(Lists!F85))/2000,D84="gallons",(C84*(Lists!G85))/2000,D84="number of",(C84*(Lists!H85))/2000,D84="square feet",(C84*(Lists!I85))/2000,D84="acres",(C84*(Lists!J85))/2000),"")</f>
        <v/>
      </c>
    </row>
    <row r="85" spans="2:9" ht="17.5" x14ac:dyDescent="0.35">
      <c r="B85" s="115" t="s">
        <v>157</v>
      </c>
      <c r="C85" s="100"/>
      <c r="D85" s="99"/>
      <c r="E85" s="137"/>
      <c r="F85" s="97"/>
      <c r="G85" s="98"/>
      <c r="I85" s="167" t="str" cm="1">
        <f t="array" ref="I85">IFERROR(_xlfn.IFS(D85="lbs",C85*(Lists!C86),D85="tons",C85*Lists!D86,D85="cubic yards compacted",(C85*(Lists!E86))/2000,D85="cubic yards uncompacted",(C85*(Lists!F86))/2000,D85="gallons",(C85*(Lists!G86))/2000,D85="number of",(C85*(Lists!H86))/2000,D85="square feet",(C85*(Lists!I86))/2000,D85="acres",(C85*(Lists!J86))/2000),"")</f>
        <v/>
      </c>
    </row>
    <row r="86" spans="2:9" ht="18.5" x14ac:dyDescent="0.35">
      <c r="B86" s="102" t="s">
        <v>158</v>
      </c>
      <c r="C86" s="100"/>
      <c r="D86" s="99"/>
      <c r="E86" s="137"/>
      <c r="F86" s="97"/>
      <c r="G86" s="98"/>
      <c r="I86" s="167" t="str" cm="1">
        <f t="array" ref="I86">IFERROR(_xlfn.IFS(D86="lbs",C86*(Lists!C87),D86="tons",C86*Lists!D87,D86="cubic yards compacted",(C86*(Lists!E87))/2000,D86="cubic yards uncompacted",(C86*(Lists!F87))/2000,D86="gallons",(C86*(Lists!G87))/2000,D86="number of",(C86*(Lists!H87))/2000,D86="square feet",(C86*(Lists!I87))/2000,D86="acres",(C86*(Lists!J87))/2000),"")</f>
        <v/>
      </c>
    </row>
    <row r="87" spans="2:9" ht="18.5" x14ac:dyDescent="0.35">
      <c r="B87" s="102" t="s">
        <v>158</v>
      </c>
      <c r="C87" s="100"/>
      <c r="D87" s="99"/>
      <c r="E87" s="137"/>
      <c r="F87" s="97"/>
      <c r="G87" s="98"/>
      <c r="I87" s="167" t="str" cm="1">
        <f t="array" ref="I87">IFERROR(_xlfn.IFS(D87="lbs",C87*(Lists!C88),D87="tons",C87*Lists!D88,D87="cubic yards compacted",(C87*(Lists!E88))/2000,D87="cubic yards uncompacted",(C87*(Lists!F88))/2000,D87="gallons",(C87*(Lists!G88))/2000,D87="number of",(C87*(Lists!H88))/2000,D87="square feet",(C87*(Lists!I88))/2000,D87="acres",(C87*(Lists!J88))/2000),"")</f>
        <v/>
      </c>
    </row>
    <row r="88" spans="2:9" ht="18.5" x14ac:dyDescent="0.35">
      <c r="B88" s="102" t="s">
        <v>158</v>
      </c>
      <c r="C88" s="100"/>
      <c r="D88" s="99"/>
      <c r="E88" s="137"/>
      <c r="F88" s="97"/>
      <c r="G88" s="98"/>
      <c r="I88" s="167" t="str" cm="1">
        <f t="array" ref="I88">IFERROR(_xlfn.IFS(D88="lbs",C88*(Lists!C89),D88="tons",C88*Lists!D89,D88="cubic yards compacted",(C88*(Lists!E89))/2000,D88="cubic yards uncompacted",(C88*(Lists!F89))/2000,D88="gallons",(C88*(Lists!G89))/2000,D88="number of",(C88*(Lists!H89))/2000,D88="square feet",(C88*(Lists!I89))/2000,D88="acres",(C88*(Lists!J89))/2000),"")</f>
        <v/>
      </c>
    </row>
    <row r="89" spans="2:9" ht="18.5" x14ac:dyDescent="0.35">
      <c r="B89" s="102" t="s">
        <v>158</v>
      </c>
      <c r="C89" s="100"/>
      <c r="D89" s="99"/>
      <c r="E89" s="137"/>
      <c r="F89" s="97"/>
      <c r="G89" s="98"/>
      <c r="I89" s="167" t="str" cm="1">
        <f t="array" ref="I89">IFERROR(_xlfn.IFS(D89="lbs",C89*(Lists!C90),D89="tons",C89*Lists!D90,D89="cubic yards compacted",(C89*(Lists!E90))/2000,D89="cubic yards uncompacted",(C89*(Lists!F90))/2000,D89="gallons",(C89*(Lists!G90))/2000,D89="number of",(C89*(Lists!H90))/2000,D89="square feet",(C89*(Lists!I90))/2000,D89="acres",(C89*(Lists!J90))/2000),"")</f>
        <v/>
      </c>
    </row>
    <row r="90" spans="2:9" ht="17.25" customHeight="1" x14ac:dyDescent="0.35">
      <c r="B90" s="108" t="s">
        <v>159</v>
      </c>
      <c r="I90" s="106"/>
    </row>
    <row r="91" spans="2:9" x14ac:dyDescent="0.35">
      <c r="I91" s="107">
        <f>SUM(I19:I89)</f>
        <v>0</v>
      </c>
    </row>
  </sheetData>
  <sortState xmlns:xlrd2="http://schemas.microsoft.com/office/spreadsheetml/2017/richdata2" ref="B31:B37">
    <sortCondition ref="B31:B37"/>
  </sortState>
  <pageMargins left="0.7" right="0.7" top="0.75" bottom="0.75" header="0.3" footer="0.3"/>
  <pageSetup scale="26" fitToHeight="10" orientation="portrait" r:id="rId1"/>
  <colBreaks count="1" manualBreakCount="1">
    <brk id="1" max="1048575" man="1"/>
  </colBreaks>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65CBBB58-6EE9-4105-B51A-FDC2E645DA23}">
          <x14:formula1>
            <xm:f>Lists!$M$4:$M$5</xm:f>
          </x14:formula1>
          <xm:sqref>D28 D55 D48 D21 D84:D89 D26 D23</xm:sqref>
        </x14:dataValidation>
        <x14:dataValidation type="list" allowBlank="1" showInputMessage="1" showErrorMessage="1" xr:uid="{C28F2ED0-1027-4585-B510-CA44A0E534C0}">
          <x14:formula1>
            <xm:f>Lists!$K$4</xm:f>
          </x14:formula1>
          <xm:sqref>D42</xm:sqref>
        </x14:dataValidation>
        <x14:dataValidation type="list" allowBlank="1" showInputMessage="1" showErrorMessage="1" xr:uid="{75C1B766-19F1-4348-9CD3-40D8007386E9}">
          <x14:formula1>
            <xm:f>Lists!$E$4</xm:f>
          </x14:formula1>
          <xm:sqref>F42</xm:sqref>
        </x14:dataValidation>
        <x14:dataValidation type="list" allowBlank="1" showInputMessage="1" showErrorMessage="1" xr:uid="{061F3C8D-9F8F-4B93-889E-BB704FA606F0}">
          <x14:formula1>
            <xm:f>Lists!$S$4:$S$5</xm:f>
          </x14:formula1>
          <xm:sqref>E20 E32 E38 E65 E58:E59 E34 E56 E45 E86:E89</xm:sqref>
        </x14:dataValidation>
        <x14:dataValidation type="list" allowBlank="1" showInputMessage="1" showErrorMessage="1" xr:uid="{B5453374-0669-42E2-8659-F9318A6610A9}">
          <x14:formula1>
            <xm:f>Lists!$I$4:$I$8</xm:f>
          </x14:formula1>
          <xm:sqref>D42</xm:sqref>
        </x14:dataValidation>
        <x14:dataValidation type="list" allowBlank="1" showInputMessage="1" showErrorMessage="1" xr:uid="{66DAE206-95B3-49BF-A338-C8190B77FDCC}">
          <x14:formula1>
            <xm:f>Lists!$B$12:$B$15</xm:f>
          </x14:formula1>
          <xm:sqref>D20</xm:sqref>
        </x14:dataValidation>
        <x14:dataValidation type="list" allowBlank="1" showInputMessage="1" showErrorMessage="1" xr:uid="{AE373BD5-D0F1-4141-BB7F-CF1F70CAB12A}">
          <x14:formula1>
            <xm:f>Lists!$AF$12:$AF$14</xm:f>
          </x14:formula1>
          <xm:sqref>D54</xm:sqref>
        </x14:dataValidation>
        <x14:dataValidation type="list" allowBlank="1" showInputMessage="1" showErrorMessage="1" xr:uid="{9FA516D6-F78E-47DE-9D06-21F9CFB2FBD0}">
          <x14:formula1>
            <xm:f>Lists!$E$12:$E$14</xm:f>
          </x14:formula1>
          <xm:sqref>D27</xm:sqref>
        </x14:dataValidation>
        <x14:dataValidation type="list" allowBlank="1" showInputMessage="1" showErrorMessage="1" xr:uid="{69A907EA-645B-4B57-A21C-EC7C5F769B64}">
          <x14:formula1>
            <xm:f>Lists!$J$12:$J$14</xm:f>
          </x14:formula1>
          <xm:sqref>D29 D31</xm:sqref>
        </x14:dataValidation>
        <x14:dataValidation type="list" allowBlank="1" showInputMessage="1" showErrorMessage="1" xr:uid="{5539F970-7FE4-420A-9FB3-562B81FDC095}">
          <x14:formula1>
            <xm:f>Lists!$K$12:$K$14</xm:f>
          </x14:formula1>
          <xm:sqref>D78 D33:D37 D40:D41 D43:D45 D74:D75 D67 D72 D62</xm:sqref>
        </x14:dataValidation>
        <x14:dataValidation type="list" allowBlank="1" showInputMessage="1" showErrorMessage="1" xr:uid="{362EE2EF-D047-461A-A3B6-06E6C499595F}">
          <x14:formula1>
            <xm:f>Lists!$L$12:$L$15</xm:f>
          </x14:formula1>
          <xm:sqref>D32</xm:sqref>
        </x14:dataValidation>
        <x14:dataValidation type="list" allowBlank="1" showInputMessage="1" showErrorMessage="1" xr:uid="{9F225942-67B7-4A81-9FEA-21230329B84B}">
          <x14:formula1>
            <xm:f>Lists!$P$12:$P$15</xm:f>
          </x14:formula1>
          <xm:sqref>D38</xm:sqref>
        </x14:dataValidation>
        <x14:dataValidation type="list" allowBlank="1" showInputMessage="1" showErrorMessage="1" xr:uid="{7053BB0E-2861-4D18-8FDA-5DC0EC9856A9}">
          <x14:formula1>
            <xm:f>Lists!$Y$12:$Y$14</xm:f>
          </x14:formula1>
          <xm:sqref>D47 D81:D82 D64:D65 D58:D59 D49:D53</xm:sqref>
        </x14:dataValidation>
        <x14:dataValidation type="list" allowBlank="1" showInputMessage="1" showErrorMessage="1" xr:uid="{712F1B72-23EA-4216-AEDA-FBD3BC9BD1F6}">
          <x14:formula1>
            <xm:f>Lists!$AH$12:$AH$15</xm:f>
          </x14:formula1>
          <xm:sqref>D56</xm:sqref>
        </x14:dataValidation>
        <x14:dataValidation type="list" allowBlank="1" showInputMessage="1" showErrorMessage="1" xr:uid="{1011C8A3-390C-4315-82A3-A833BDAB95BA}">
          <x14:formula1>
            <xm:f>Lists!$AO$12:$AO$15</xm:f>
          </x14:formula1>
          <xm:sqref>D71 D68:D69 D73 D76:D77</xm:sqref>
        </x14:dataValidation>
        <x14:dataValidation type="list" allowBlank="1" showInputMessage="1" showErrorMessage="1" xr:uid="{1BA9663F-66D2-431E-B449-CA751DA6607C}">
          <x14:formula1>
            <xm:f>Lists!$AY$12:$AY$14</xm:f>
          </x14:formula1>
          <xm:sqref>D80 D83</xm:sqref>
        </x14:dataValidation>
        <x14:dataValidation type="list" allowBlank="1" showInputMessage="1" showErrorMessage="1" xr:uid="{02160C60-DEF6-4539-94F7-C8E7DA8B2A45}">
          <x14:formula1>
            <xm:f>Lists!$S$7</xm:f>
          </x14:formula1>
          <xm:sqref>E21 E23:E29 E40:E44 E47:E55 E61:E62 E64 E67:E69 E71:E78 E80:E85</xm:sqref>
        </x14:dataValidation>
        <x14:dataValidation type="list" allowBlank="1" showInputMessage="1" showErrorMessage="1" xr:uid="{525B0009-FB2D-4DA7-A584-A04BE9BE67F3}">
          <x14:formula1>
            <xm:f>Lists!$S$9</xm:f>
          </x14:formula1>
          <xm:sqref>E35:E37 E31 E33</xm:sqref>
        </x14:dataValidation>
        <x14:dataValidation type="list" allowBlank="1" showInputMessage="1" showErrorMessage="1" xr:uid="{D7F1F7F2-533C-41C3-A290-77E92F47B354}">
          <x14:formula1>
            <xm:f>Lists!$F$4:$F$5</xm:f>
          </x14:formula1>
          <xm:sqref>F20 F78 F55:F56 F65 F81:F82 F47:F53 F31:F34</xm:sqref>
        </x14:dataValidation>
        <x14:dataValidation type="list" allowBlank="1" showInputMessage="1" showErrorMessage="1" xr:uid="{7D54BA83-D759-4304-AF3A-E63E6D8EFFA5}">
          <x14:formula1>
            <xm:f>Lists!$F$4</xm:f>
          </x14:formula1>
          <xm:sqref>F21 F54 F67:F69 F64 F61:F62 F58:F59 F83:F85 F71:F77 F35:F38 F80 F23:F29</xm:sqref>
        </x14:dataValidation>
        <x14:dataValidation type="list" allowBlank="1" showInputMessage="1" showErrorMessage="1" xr:uid="{8CBADF51-7484-48AA-9722-A373314188C2}">
          <x14:formula1>
            <xm:f>Lists!$G$4:$G$5</xm:f>
          </x14:formula1>
          <xm:sqref>F41 F45</xm:sqref>
        </x14:dataValidation>
        <x14:dataValidation type="list" allowBlank="1" showInputMessage="1" showErrorMessage="1" xr:uid="{28E84DA2-F884-400B-91B5-B5B2FB232254}">
          <x14:formula1>
            <xm:f>Lists!$G$4</xm:f>
          </x14:formula1>
          <xm:sqref>F43:F44 F40</xm:sqref>
        </x14:dataValidation>
        <x14:dataValidation type="list" allowBlank="1" showInputMessage="1" showErrorMessage="1" xr:uid="{FD83703E-F607-4F24-BBBA-9DB787D34B0E}">
          <x14:formula1>
            <xm:f>Lists!$B$4:$B$6</xm:f>
          </x14:formula1>
          <xm:sqref>F86:F89</xm:sqref>
        </x14:dataValidation>
        <x14:dataValidation type="list" allowBlank="1" showInputMessage="1" showErrorMessage="1" xr:uid="{0B386027-B7AC-479D-8245-8D20E07531E8}">
          <x14:formula1>
            <xm:f>Lists!$P$4:$P$7</xm:f>
          </x14:formula1>
          <xm:sqref>D32</xm:sqref>
        </x14:dataValidation>
        <x14:dataValidation type="list" allowBlank="1" showInputMessage="1" showErrorMessage="1" xr:uid="{A9EF1D0E-83FB-46F7-80FB-7B3F5FCE2F1D}">
          <x14:formula1>
            <xm:f>Lists!$F$12:$F$14</xm:f>
          </x14:formula1>
          <xm:sqref>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BE84-C0AD-479F-B475-0D6EB801D4DC}">
  <sheetPr codeName="Sheet4">
    <pageSetUpPr fitToPage="1"/>
  </sheetPr>
  <dimension ref="A2:R22"/>
  <sheetViews>
    <sheetView showGridLines="0" zoomScale="85" zoomScaleNormal="85" workbookViewId="0">
      <selection activeCell="C11" sqref="C11"/>
    </sheetView>
  </sheetViews>
  <sheetFormatPr defaultColWidth="9.1796875" defaultRowHeight="15.5" x14ac:dyDescent="0.35"/>
  <cols>
    <col min="1" max="1" width="12.54296875" style="107" customWidth="1"/>
    <col min="2" max="2" width="88.1796875" style="107" customWidth="1"/>
    <col min="3" max="3" width="25.54296875" style="107" customWidth="1"/>
    <col min="4" max="4" width="31.453125" style="107" customWidth="1"/>
    <col min="5" max="5" width="40.453125" style="107" customWidth="1"/>
    <col min="6" max="6" width="7.453125" style="106" customWidth="1"/>
    <col min="7" max="7" width="23.81640625" style="107" customWidth="1"/>
    <col min="8" max="18" width="16.54296875" style="107" customWidth="1"/>
    <col min="19" max="19" width="7.54296875" style="107" customWidth="1"/>
    <col min="20" max="16384" width="9.1796875" style="107"/>
  </cols>
  <sheetData>
    <row r="2" spans="1:18" ht="23" x14ac:dyDescent="0.5">
      <c r="B2" s="120" t="s">
        <v>160</v>
      </c>
      <c r="C2" s="120"/>
      <c r="D2" s="120"/>
      <c r="E2" s="120"/>
      <c r="F2" s="133"/>
      <c r="G2" s="134"/>
      <c r="P2" s="122"/>
      <c r="Q2" s="122"/>
      <c r="R2" s="122"/>
    </row>
    <row r="3" spans="1:18" ht="23" x14ac:dyDescent="0.5">
      <c r="B3" s="120"/>
      <c r="C3" s="120"/>
      <c r="D3" s="120"/>
      <c r="E3" s="134"/>
      <c r="F3" s="107"/>
      <c r="N3" s="122"/>
      <c r="O3" s="122"/>
      <c r="P3" s="122"/>
    </row>
    <row r="4" spans="1:18" ht="18" x14ac:dyDescent="0.4">
      <c r="A4" s="128"/>
      <c r="B4" s="141" t="s">
        <v>70</v>
      </c>
      <c r="C4" s="142"/>
      <c r="D4" s="142"/>
      <c r="E4" s="127"/>
      <c r="F4" s="121"/>
      <c r="G4" s="121"/>
      <c r="H4" s="121"/>
      <c r="N4" s="122"/>
      <c r="O4" s="122"/>
      <c r="P4" s="122"/>
    </row>
    <row r="5" spans="1:18" ht="18" x14ac:dyDescent="0.4">
      <c r="A5" s="128"/>
      <c r="B5" s="143" t="s">
        <v>72</v>
      </c>
      <c r="C5" s="142"/>
      <c r="D5" s="142"/>
      <c r="E5" s="127"/>
      <c r="F5" s="121"/>
      <c r="G5" s="121"/>
      <c r="H5" s="121"/>
      <c r="N5" s="122"/>
      <c r="O5" s="122"/>
      <c r="P5" s="122"/>
    </row>
    <row r="6" spans="1:18" ht="18.5" thickBot="1" x14ac:dyDescent="0.45">
      <c r="A6" s="128"/>
      <c r="B6" s="143" t="s">
        <v>161</v>
      </c>
      <c r="C6" s="142"/>
      <c r="D6" s="142"/>
      <c r="E6" s="127"/>
      <c r="F6" s="121"/>
      <c r="G6" s="121"/>
      <c r="H6" s="121"/>
      <c r="N6" s="122"/>
      <c r="O6" s="122"/>
      <c r="P6" s="122"/>
    </row>
    <row r="7" spans="1:18" ht="18.5" thickBot="1" x14ac:dyDescent="0.45">
      <c r="A7" s="128"/>
      <c r="B7" s="207"/>
      <c r="C7" s="208" t="s">
        <v>71</v>
      </c>
      <c r="D7" s="142"/>
      <c r="E7" s="106"/>
      <c r="F7" s="127"/>
      <c r="N7" s="122"/>
      <c r="O7" s="122"/>
      <c r="P7" s="122"/>
    </row>
    <row r="8" spans="1:18" ht="18" x14ac:dyDescent="0.4">
      <c r="A8" s="128"/>
      <c r="B8" s="211"/>
      <c r="C8" s="208"/>
      <c r="D8" s="142"/>
      <c r="E8" s="106"/>
      <c r="F8" s="127"/>
      <c r="N8" s="122"/>
      <c r="O8" s="122"/>
      <c r="P8" s="122"/>
    </row>
    <row r="9" spans="1:18" ht="18" x14ac:dyDescent="0.4">
      <c r="A9" s="128"/>
      <c r="B9" s="141" t="s">
        <v>78</v>
      </c>
      <c r="C9" s="208"/>
      <c r="D9" s="142"/>
      <c r="E9" s="106"/>
      <c r="F9" s="127"/>
      <c r="N9" s="122"/>
      <c r="O9" s="122"/>
      <c r="P9" s="122"/>
    </row>
    <row r="10" spans="1:18" ht="18" x14ac:dyDescent="0.4">
      <c r="A10" s="128"/>
      <c r="B10" s="209" t="s">
        <v>79</v>
      </c>
      <c r="C10" s="208"/>
      <c r="D10" s="142"/>
      <c r="E10" s="106"/>
      <c r="F10" s="127"/>
      <c r="N10" s="122"/>
      <c r="O10" s="122"/>
      <c r="P10" s="122"/>
    </row>
    <row r="11" spans="1:18" ht="18" x14ac:dyDescent="0.4">
      <c r="A11" s="128"/>
      <c r="B11" s="210" t="s">
        <v>80</v>
      </c>
      <c r="C11" s="208"/>
      <c r="D11" s="142"/>
      <c r="E11" s="106"/>
      <c r="F11" s="127"/>
      <c r="N11" s="122"/>
      <c r="O11" s="122"/>
      <c r="P11" s="122"/>
    </row>
    <row r="12" spans="1:18" ht="20.5" thickBot="1" x14ac:dyDescent="0.45">
      <c r="A12" s="128"/>
      <c r="B12" s="129"/>
      <c r="C12" s="129"/>
      <c r="D12" s="138"/>
      <c r="F12" s="138"/>
      <c r="N12" s="122"/>
      <c r="O12" s="122"/>
      <c r="P12" s="122"/>
    </row>
    <row r="13" spans="1:18" ht="18" x14ac:dyDescent="0.35">
      <c r="B13" s="177"/>
      <c r="C13" s="178"/>
      <c r="D13" s="150" t="s">
        <v>83</v>
      </c>
      <c r="E13" s="178"/>
    </row>
    <row r="14" spans="1:18" ht="54.5" thickBot="1" x14ac:dyDescent="0.4">
      <c r="B14" s="165" t="s">
        <v>162</v>
      </c>
      <c r="C14" s="166" t="s">
        <v>87</v>
      </c>
      <c r="D14" s="151" t="s">
        <v>163</v>
      </c>
      <c r="E14" s="166" t="s">
        <v>91</v>
      </c>
      <c r="G14" s="162" t="s">
        <v>92</v>
      </c>
    </row>
    <row r="15" spans="1:18" s="106" customFormat="1" ht="18" x14ac:dyDescent="0.35">
      <c r="A15" s="107"/>
      <c r="B15" s="148" t="s">
        <v>164</v>
      </c>
      <c r="C15" s="149"/>
      <c r="D15" s="135"/>
      <c r="E15" s="136"/>
      <c r="G15" s="164"/>
      <c r="H15" s="107"/>
      <c r="I15" s="107"/>
      <c r="J15" s="107"/>
      <c r="K15" s="107"/>
      <c r="L15" s="107"/>
      <c r="M15" s="107"/>
      <c r="N15" s="107"/>
      <c r="O15" s="107"/>
      <c r="P15" s="107"/>
      <c r="Q15" s="107"/>
      <c r="R15" s="107"/>
    </row>
    <row r="16" spans="1:18" s="106" customFormat="1" ht="141" x14ac:dyDescent="0.35">
      <c r="A16" s="107"/>
      <c r="B16" s="109" t="s">
        <v>165</v>
      </c>
      <c r="C16" s="100"/>
      <c r="D16" s="96"/>
      <c r="E16" s="101"/>
      <c r="G16" s="167" t="str" cm="1">
        <f t="array" ref="G16">IFERROR(_xlfn.IFS(D16="lbs",C16*(Lists!C91),D16="tons",C16*(Lists!D91),D16="cubic yards compacted",(C16*(Lists!E91))/2000,D16="cubic yards uncompacted",(C16*(Lists!F91))/2000),"")</f>
        <v/>
      </c>
      <c r="H16" s="107"/>
      <c r="I16" s="107"/>
      <c r="J16" s="107"/>
      <c r="K16" s="107"/>
      <c r="L16" s="107"/>
      <c r="M16" s="107"/>
      <c r="N16" s="107"/>
      <c r="O16" s="107"/>
      <c r="P16" s="107"/>
      <c r="Q16" s="107"/>
      <c r="R16" s="107"/>
    </row>
    <row r="17" spans="1:18" s="106" customFormat="1" ht="229" x14ac:dyDescent="0.35">
      <c r="A17" s="107"/>
      <c r="B17" s="109" t="s">
        <v>166</v>
      </c>
      <c r="C17" s="100"/>
      <c r="D17" s="96"/>
      <c r="E17" s="101"/>
      <c r="G17" s="167" t="str" cm="1">
        <f t="array" ref="G17">IFERROR(_xlfn.IFS(D17="lbs",C17*(Lists!C92),D17="tons",C17*(Lists!D92),D17="cubic yards compacted",(C17*(Lists!E92))/2000,D17="cubic yards uncompacted",(C17*(Lists!F92))/2000),"")</f>
        <v/>
      </c>
      <c r="H17" s="107"/>
      <c r="I17" s="107"/>
      <c r="J17" s="107"/>
      <c r="K17" s="107"/>
      <c r="L17" s="107"/>
      <c r="M17" s="107"/>
      <c r="N17" s="107"/>
      <c r="O17" s="107"/>
      <c r="P17" s="107"/>
      <c r="Q17" s="107"/>
      <c r="R17" s="107"/>
    </row>
    <row r="18" spans="1:18" s="106" customFormat="1" ht="18" x14ac:dyDescent="0.35">
      <c r="A18" s="107"/>
      <c r="B18" s="110" t="s">
        <v>167</v>
      </c>
      <c r="C18" s="111"/>
      <c r="D18" s="112"/>
      <c r="E18" s="113"/>
      <c r="G18" s="164"/>
      <c r="H18" s="107"/>
      <c r="I18" s="107"/>
      <c r="J18" s="107"/>
      <c r="K18" s="107"/>
      <c r="L18" s="107"/>
      <c r="M18" s="107"/>
      <c r="N18" s="107"/>
      <c r="O18" s="107"/>
      <c r="P18" s="107"/>
      <c r="Q18" s="107"/>
      <c r="R18" s="107"/>
    </row>
    <row r="19" spans="1:18" s="106" customFormat="1" ht="105.5" x14ac:dyDescent="0.35">
      <c r="A19" s="107"/>
      <c r="B19" s="109" t="s">
        <v>168</v>
      </c>
      <c r="C19" s="100"/>
      <c r="D19" s="96"/>
      <c r="E19" s="101"/>
      <c r="G19" s="167" t="str" cm="1">
        <f t="array" ref="G19">IFERROR(_xlfn.IFS(D19="lbs",C19*(Lists!C94),D19="tons",C19*(Lists!D94),D19="cubic yards compacted",(C19*(Lists!E94))/2000,D19="cubic yards uncompacted",(C19*(Lists!F94))/2000),"")</f>
        <v/>
      </c>
      <c r="H19" s="107"/>
      <c r="I19" s="107"/>
      <c r="J19" s="107"/>
      <c r="K19" s="107"/>
      <c r="L19" s="107"/>
      <c r="M19" s="107"/>
      <c r="N19" s="107"/>
      <c r="O19" s="107"/>
      <c r="P19" s="107"/>
      <c r="Q19" s="107"/>
      <c r="R19" s="107"/>
    </row>
    <row r="20" spans="1:18" s="106" customFormat="1" ht="141" x14ac:dyDescent="0.35">
      <c r="A20" s="107"/>
      <c r="B20" s="109" t="s">
        <v>169</v>
      </c>
      <c r="C20" s="100"/>
      <c r="D20" s="96"/>
      <c r="E20" s="101"/>
      <c r="G20" s="167" t="str" cm="1">
        <f t="array" ref="G20">IFERROR(_xlfn.IFS(D20="lbs",C20*(Lists!C95),D20="tons",C20*(Lists!D95),D20="cubic yards compacted",(C20*(Lists!E95))/2000,D20="cubic yards uncompacted",(C20*(Lists!F95))/2000),"")</f>
        <v/>
      </c>
      <c r="H20" s="107"/>
      <c r="I20" s="107"/>
      <c r="J20" s="107"/>
      <c r="K20" s="107"/>
      <c r="L20" s="107"/>
      <c r="M20" s="107"/>
      <c r="N20" s="107"/>
      <c r="O20" s="107"/>
      <c r="P20" s="107"/>
      <c r="Q20" s="107"/>
      <c r="R20" s="107"/>
    </row>
    <row r="21" spans="1:18" s="106" customFormat="1" ht="18.5" thickBot="1" x14ac:dyDescent="0.4">
      <c r="A21" s="107"/>
      <c r="B21" s="103"/>
      <c r="C21" s="104"/>
      <c r="D21" s="104"/>
      <c r="E21" s="105"/>
      <c r="G21" s="107"/>
      <c r="H21" s="107"/>
      <c r="I21" s="107"/>
      <c r="J21" s="107"/>
      <c r="K21" s="107"/>
      <c r="L21" s="107"/>
      <c r="M21" s="107"/>
      <c r="N21" s="107"/>
      <c r="O21" s="107"/>
      <c r="P21" s="107"/>
      <c r="Q21" s="107"/>
      <c r="R21" s="107"/>
    </row>
    <row r="22" spans="1:18" s="106" customFormat="1" ht="119.25" customHeight="1" thickBot="1" x14ac:dyDescent="0.4">
      <c r="A22" s="107"/>
      <c r="B22" s="152" t="s">
        <v>170</v>
      </c>
      <c r="C22" s="235"/>
      <c r="D22" s="236"/>
      <c r="E22" s="237"/>
      <c r="G22" s="107"/>
      <c r="H22" s="107"/>
      <c r="I22" s="107"/>
      <c r="J22" s="107"/>
      <c r="K22" s="107"/>
      <c r="L22" s="107"/>
      <c r="M22" s="107"/>
      <c r="N22" s="107"/>
      <c r="O22" s="107"/>
      <c r="P22" s="107"/>
      <c r="Q22" s="107"/>
      <c r="R22" s="107"/>
    </row>
  </sheetData>
  <mergeCells count="1">
    <mergeCell ref="C22:E22"/>
  </mergeCells>
  <pageMargins left="0.7" right="0.7" top="0.75" bottom="0.75" header="0.3" footer="0.3"/>
  <pageSetup scale="26" fitToHeight="10" orientation="portrait" r:id="rId1"/>
  <colBreaks count="1" manualBreakCount="1">
    <brk id="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7FAB3A65-8C7F-49F0-8EDF-09620B903B6F}">
          <x14:formula1>
            <xm:f>Lists!$BE$12:$BE$15</xm:f>
          </x14:formula1>
          <xm:sqref>D16:D17</xm:sqref>
        </x14:dataValidation>
        <x14:dataValidation type="list" allowBlank="1" showInputMessage="1" showErrorMessage="1" xr:uid="{20D80972-6DF4-4BDC-A7FE-C492BFDC164B}">
          <x14:formula1>
            <xm:f>Lists!$BF$12:$BF$14</xm:f>
          </x14:formula1>
          <xm:sqref>D19:D20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Q56"/>
  <sheetViews>
    <sheetView workbookViewId="0"/>
  </sheetViews>
  <sheetFormatPr defaultRowHeight="14.5" x14ac:dyDescent="0.35"/>
  <cols>
    <col min="2" max="2" width="36.81640625" style="6" customWidth="1"/>
    <col min="3" max="3" width="12.54296875" customWidth="1"/>
    <col min="4" max="4" width="13.54296875" customWidth="1"/>
    <col min="6" max="6" width="9.81640625" customWidth="1"/>
    <col min="7" max="7" width="12.81640625" customWidth="1"/>
    <col min="8" max="8" width="9" customWidth="1"/>
    <col min="9" max="9" width="9.54296875" customWidth="1"/>
    <col min="10" max="10" width="11.54296875" customWidth="1"/>
    <col min="11" max="12" width="14.1796875" customWidth="1"/>
    <col min="13" max="13" width="4.54296875" customWidth="1"/>
    <col min="14" max="15" width="14.1796875" customWidth="1"/>
    <col min="16" max="16" width="10.453125" customWidth="1"/>
  </cols>
  <sheetData>
    <row r="1" spans="1:17" x14ac:dyDescent="0.35">
      <c r="A1" s="31"/>
    </row>
    <row r="2" spans="1:17" ht="18" x14ac:dyDescent="0.35">
      <c r="B2" s="238" t="s">
        <v>171</v>
      </c>
      <c r="C2" s="238"/>
      <c r="D2" s="238"/>
      <c r="E2" s="238"/>
      <c r="F2" s="238"/>
      <c r="G2" s="238"/>
      <c r="H2" s="238"/>
      <c r="I2" s="238"/>
      <c r="J2" s="238"/>
      <c r="K2" s="238"/>
      <c r="L2" s="233"/>
      <c r="M2" s="233"/>
      <c r="N2" s="233"/>
      <c r="O2" s="233"/>
      <c r="P2" s="233"/>
    </row>
    <row r="3" spans="1:17" x14ac:dyDescent="0.35">
      <c r="B3" s="9"/>
      <c r="C3" s="1"/>
      <c r="D3" s="1"/>
      <c r="E3" s="1"/>
      <c r="F3" s="1"/>
      <c r="G3" s="1"/>
      <c r="H3" s="1"/>
      <c r="I3" s="1"/>
    </row>
    <row r="4" spans="1:17" ht="42" customHeight="1" x14ac:dyDescent="0.35">
      <c r="B4" s="239" t="s">
        <v>172</v>
      </c>
      <c r="C4" s="239"/>
      <c r="D4" s="239"/>
      <c r="E4" s="239"/>
      <c r="F4" s="239"/>
      <c r="G4" s="239"/>
      <c r="H4" s="239"/>
      <c r="I4" s="239"/>
      <c r="J4" s="239"/>
      <c r="K4" s="239"/>
      <c r="L4" s="239"/>
      <c r="M4" s="11"/>
      <c r="N4" s="11"/>
      <c r="O4" s="11"/>
      <c r="P4" s="11"/>
    </row>
    <row r="5" spans="1:17" ht="15" customHeight="1" x14ac:dyDescent="0.35">
      <c r="B5" s="61"/>
      <c r="C5" s="61"/>
      <c r="D5" s="61"/>
      <c r="E5" s="61"/>
      <c r="F5" s="61"/>
      <c r="G5" s="61"/>
      <c r="H5" s="61"/>
      <c r="I5" s="61"/>
      <c r="J5" s="61"/>
      <c r="K5" s="61"/>
      <c r="L5" s="61"/>
      <c r="M5" s="11"/>
      <c r="N5" s="11"/>
      <c r="O5" s="11"/>
      <c r="P5" s="11"/>
    </row>
    <row r="6" spans="1:17" ht="15.75" customHeight="1" x14ac:dyDescent="0.35">
      <c r="C6" s="41"/>
      <c r="D6" s="65" t="s">
        <v>173</v>
      </c>
      <c r="E6" s="11"/>
      <c r="F6" s="11"/>
      <c r="G6" s="11"/>
      <c r="H6" s="11"/>
      <c r="I6" s="11"/>
      <c r="J6" s="11"/>
      <c r="K6" s="11"/>
      <c r="L6" s="11"/>
      <c r="M6" s="11"/>
      <c r="N6" s="11"/>
      <c r="O6" s="11"/>
      <c r="P6" s="11"/>
      <c r="Q6" s="11"/>
    </row>
    <row r="7" spans="1:17" x14ac:dyDescent="0.35">
      <c r="C7" s="66"/>
      <c r="D7" s="65" t="s">
        <v>174</v>
      </c>
      <c r="E7" s="1"/>
      <c r="F7" s="1"/>
      <c r="G7" s="1"/>
      <c r="H7" s="1"/>
      <c r="I7" s="1"/>
      <c r="J7" s="1"/>
    </row>
    <row r="8" spans="1:17" ht="12.65" customHeight="1" x14ac:dyDescent="0.35">
      <c r="B8"/>
      <c r="C8" s="65"/>
      <c r="D8" s="1"/>
      <c r="E8" s="1"/>
      <c r="F8" s="1"/>
      <c r="G8" s="1"/>
      <c r="H8" s="1"/>
      <c r="I8" s="1"/>
      <c r="J8" s="1"/>
    </row>
    <row r="9" spans="1:17" ht="26.5" customHeight="1" thickBot="1" x14ac:dyDescent="0.4">
      <c r="C9" s="87" t="s">
        <v>175</v>
      </c>
      <c r="D9" s="1"/>
      <c r="E9" s="1"/>
      <c r="F9" s="1"/>
      <c r="G9" s="1"/>
      <c r="H9" s="1"/>
      <c r="I9" s="1"/>
      <c r="J9" s="87" t="s">
        <v>176</v>
      </c>
      <c r="K9" s="87"/>
      <c r="L9" s="87"/>
      <c r="M9" s="20"/>
      <c r="N9" s="240" t="s">
        <v>177</v>
      </c>
      <c r="O9" s="240"/>
      <c r="P9" s="20"/>
    </row>
    <row r="10" spans="1:17" ht="40" customHeight="1" thickTop="1" x14ac:dyDescent="0.35">
      <c r="B10" s="13" t="s">
        <v>178</v>
      </c>
      <c r="C10" s="14" t="s">
        <v>179</v>
      </c>
      <c r="D10" s="14" t="s">
        <v>180</v>
      </c>
      <c r="E10" s="14" t="s">
        <v>181</v>
      </c>
      <c r="F10" s="14" t="s">
        <v>182</v>
      </c>
      <c r="G10" s="14" t="s">
        <v>183</v>
      </c>
      <c r="H10" s="15" t="s">
        <v>184</v>
      </c>
      <c r="I10" s="7"/>
      <c r="J10" s="21" t="s">
        <v>185</v>
      </c>
      <c r="K10" s="22" t="s">
        <v>186</v>
      </c>
      <c r="L10" s="23" t="s">
        <v>187</v>
      </c>
      <c r="M10" s="32"/>
      <c r="N10" s="36" t="s">
        <v>188</v>
      </c>
      <c r="P10" s="234"/>
    </row>
    <row r="11" spans="1:17" x14ac:dyDescent="0.35">
      <c r="B11" s="16" t="s">
        <v>189</v>
      </c>
      <c r="C11" s="42">
        <v>0</v>
      </c>
      <c r="D11" s="42">
        <v>0</v>
      </c>
      <c r="E11" s="51"/>
      <c r="F11" s="51"/>
      <c r="G11" s="51"/>
      <c r="H11" s="52"/>
      <c r="I11" s="10"/>
      <c r="J11" s="45">
        <f>C11*'Conversion Factors'!$B$4</f>
        <v>0</v>
      </c>
      <c r="K11" s="45">
        <f>D11*'Conversion Factors'!$C$4</f>
        <v>0</v>
      </c>
      <c r="L11" s="46">
        <f>SUM(J11:K11)</f>
        <v>0</v>
      </c>
      <c r="M11" s="33"/>
      <c r="N11" s="84">
        <v>0</v>
      </c>
      <c r="O11" s="86">
        <f>N11/'Conversion Factors'!B71</f>
        <v>0</v>
      </c>
    </row>
    <row r="12" spans="1:17" x14ac:dyDescent="0.35">
      <c r="B12" s="16" t="s">
        <v>152</v>
      </c>
      <c r="C12" s="51"/>
      <c r="D12" s="51"/>
      <c r="E12" s="42">
        <v>0</v>
      </c>
      <c r="F12" s="51"/>
      <c r="G12" s="51"/>
      <c r="H12" s="52"/>
      <c r="I12" s="10"/>
      <c r="J12" s="53"/>
      <c r="K12" s="47">
        <f>E12*'Conversion Factors'!$D$5</f>
        <v>0</v>
      </c>
      <c r="L12" s="46">
        <f t="shared" ref="L12:L53" si="0">SUM(J12:K12)</f>
        <v>0</v>
      </c>
      <c r="M12" s="33"/>
      <c r="N12" s="34" t="s">
        <v>190</v>
      </c>
      <c r="O12" s="34" t="s">
        <v>191</v>
      </c>
      <c r="P12" s="33"/>
    </row>
    <row r="13" spans="1:17" x14ac:dyDescent="0.35">
      <c r="B13" s="16" t="s">
        <v>192</v>
      </c>
      <c r="C13" s="51"/>
      <c r="D13" s="42">
        <v>0</v>
      </c>
      <c r="E13" s="51"/>
      <c r="F13" s="51"/>
      <c r="G13" s="51"/>
      <c r="H13" s="52"/>
      <c r="I13" s="10"/>
      <c r="J13" s="53"/>
      <c r="K13" s="47">
        <f>D13*'Conversion Factors'!$C$6</f>
        <v>0</v>
      </c>
      <c r="L13" s="46">
        <f t="shared" si="0"/>
        <v>0</v>
      </c>
      <c r="M13" s="33"/>
      <c r="P13" s="33"/>
    </row>
    <row r="14" spans="1:17" x14ac:dyDescent="0.35">
      <c r="B14" s="16" t="s">
        <v>193</v>
      </c>
      <c r="C14" s="51"/>
      <c r="D14" s="51"/>
      <c r="E14" s="51"/>
      <c r="F14" s="42">
        <v>0</v>
      </c>
      <c r="G14" s="51"/>
      <c r="H14" s="52"/>
      <c r="I14" s="10"/>
      <c r="J14" s="53"/>
      <c r="K14" s="47">
        <f>F14*'Conversion Factors'!$E$7</f>
        <v>0</v>
      </c>
      <c r="L14" s="46">
        <f t="shared" si="0"/>
        <v>0</v>
      </c>
      <c r="M14" s="33"/>
      <c r="N14" s="37" t="s">
        <v>194</v>
      </c>
      <c r="O14" s="33"/>
      <c r="P14" s="33"/>
    </row>
    <row r="15" spans="1:17" x14ac:dyDescent="0.35">
      <c r="B15" s="16" t="s">
        <v>195</v>
      </c>
      <c r="C15" s="51"/>
      <c r="D15" s="51"/>
      <c r="E15" s="51"/>
      <c r="F15" s="42">
        <v>0</v>
      </c>
      <c r="G15" s="51"/>
      <c r="H15" s="52"/>
      <c r="I15" s="10"/>
      <c r="J15" s="53"/>
      <c r="K15" s="47">
        <f>F15*'Conversion Factors'!$E$8</f>
        <v>0</v>
      </c>
      <c r="L15" s="46">
        <f t="shared" si="0"/>
        <v>0</v>
      </c>
      <c r="M15" s="33"/>
      <c r="N15" s="84">
        <v>0</v>
      </c>
      <c r="O15" s="86">
        <f>N15*'Conversion Factors'!B71</f>
        <v>0</v>
      </c>
      <c r="P15" s="33"/>
    </row>
    <row r="16" spans="1:17" x14ac:dyDescent="0.35">
      <c r="B16" s="16" t="s">
        <v>196</v>
      </c>
      <c r="C16" s="51"/>
      <c r="D16" s="51"/>
      <c r="E16" s="51"/>
      <c r="F16" s="42">
        <v>0</v>
      </c>
      <c r="G16" s="51"/>
      <c r="H16" s="52"/>
      <c r="I16" s="10"/>
      <c r="J16" s="53"/>
      <c r="K16" s="47">
        <f>F16*'Conversion Factors'!$E$9</f>
        <v>0</v>
      </c>
      <c r="L16" s="46">
        <f t="shared" si="0"/>
        <v>0</v>
      </c>
      <c r="M16" s="33"/>
      <c r="N16" s="34" t="s">
        <v>191</v>
      </c>
      <c r="O16" s="34" t="s">
        <v>190</v>
      </c>
      <c r="P16" s="33"/>
    </row>
    <row r="17" spans="2:16" x14ac:dyDescent="0.35">
      <c r="B17" s="16" t="s">
        <v>197</v>
      </c>
      <c r="C17" s="51"/>
      <c r="D17" s="51"/>
      <c r="E17" s="51"/>
      <c r="F17" s="51"/>
      <c r="G17" s="51"/>
      <c r="H17" s="52"/>
      <c r="I17" s="10"/>
      <c r="J17" s="53"/>
      <c r="K17" s="51"/>
      <c r="L17" s="46">
        <f>SUM(J17:K17)</f>
        <v>0</v>
      </c>
      <c r="M17" s="33"/>
      <c r="N17" s="33"/>
      <c r="O17" s="33"/>
      <c r="P17" s="33"/>
    </row>
    <row r="18" spans="2:16" x14ac:dyDescent="0.35">
      <c r="B18" s="16" t="s">
        <v>198</v>
      </c>
      <c r="C18" s="42">
        <v>0</v>
      </c>
      <c r="D18" s="42">
        <v>0</v>
      </c>
      <c r="E18" s="51"/>
      <c r="F18" s="51"/>
      <c r="G18" s="51"/>
      <c r="H18" s="52"/>
      <c r="I18" s="10"/>
      <c r="J18" s="45">
        <f>C18*'Conversion Factors'!$B$11</f>
        <v>0</v>
      </c>
      <c r="K18" s="47">
        <f>D18*'Conversion Factors'!$C$11</f>
        <v>0</v>
      </c>
      <c r="L18" s="46">
        <f t="shared" si="0"/>
        <v>0</v>
      </c>
      <c r="M18" s="33"/>
      <c r="N18" s="33"/>
      <c r="O18" s="33"/>
      <c r="P18" s="33"/>
    </row>
    <row r="19" spans="2:16" x14ac:dyDescent="0.35">
      <c r="B19" s="16" t="s">
        <v>153</v>
      </c>
      <c r="C19" s="51"/>
      <c r="D19" s="51"/>
      <c r="E19" s="51"/>
      <c r="F19" s="42">
        <v>0</v>
      </c>
      <c r="G19" s="51"/>
      <c r="H19" s="52"/>
      <c r="I19" s="10"/>
      <c r="J19" s="53"/>
      <c r="K19" s="47">
        <f>F19*'Conversion Factors'!$E$12</f>
        <v>0</v>
      </c>
      <c r="L19" s="46">
        <f t="shared" si="0"/>
        <v>0</v>
      </c>
      <c r="M19" s="33"/>
      <c r="N19" s="33"/>
      <c r="O19" s="33"/>
      <c r="P19" s="33"/>
    </row>
    <row r="20" spans="2:16" x14ac:dyDescent="0.35">
      <c r="B20" s="16" t="s">
        <v>199</v>
      </c>
      <c r="C20" s="42">
        <v>0</v>
      </c>
      <c r="D20" s="42">
        <v>0</v>
      </c>
      <c r="E20" s="51"/>
      <c r="F20" s="51"/>
      <c r="G20" s="51"/>
      <c r="H20" s="52"/>
      <c r="I20" s="10"/>
      <c r="J20" s="45">
        <f>C20*'Conversion Factors'!$B$13</f>
        <v>0</v>
      </c>
      <c r="K20" s="47">
        <f>D20*'Conversion Factors'!$C$13</f>
        <v>0</v>
      </c>
      <c r="L20" s="46">
        <f t="shared" si="0"/>
        <v>0</v>
      </c>
      <c r="M20" s="33"/>
      <c r="N20" s="33"/>
      <c r="O20" s="33"/>
      <c r="P20" s="33"/>
    </row>
    <row r="21" spans="2:16" x14ac:dyDescent="0.35">
      <c r="B21" s="16" t="s">
        <v>200</v>
      </c>
      <c r="C21" s="42">
        <v>0</v>
      </c>
      <c r="D21" s="42">
        <v>0</v>
      </c>
      <c r="E21" s="51"/>
      <c r="F21" s="51"/>
      <c r="G21" s="42">
        <v>0</v>
      </c>
      <c r="H21" s="52"/>
      <c r="I21" s="10"/>
      <c r="J21" s="45">
        <f>C21*'Conversion Factors'!$B$14</f>
        <v>0</v>
      </c>
      <c r="K21" s="47">
        <f>(D21*'Conversion Factors'!C14)+(G21*'Conversion Factors'!$F$14)</f>
        <v>0</v>
      </c>
      <c r="L21" s="46">
        <f t="shared" si="0"/>
        <v>0</v>
      </c>
      <c r="M21" s="33"/>
      <c r="N21" s="33"/>
      <c r="O21" s="33"/>
      <c r="P21" s="33"/>
    </row>
    <row r="22" spans="2:16" x14ac:dyDescent="0.35">
      <c r="B22" s="16" t="s">
        <v>201</v>
      </c>
      <c r="C22" s="42">
        <v>0</v>
      </c>
      <c r="D22" s="42">
        <v>0</v>
      </c>
      <c r="E22" s="51"/>
      <c r="F22" s="42">
        <v>0</v>
      </c>
      <c r="G22" s="51"/>
      <c r="H22" s="52"/>
      <c r="I22" s="10"/>
      <c r="J22" s="45">
        <f>C22*'Conversion Factors'!$B$15</f>
        <v>0</v>
      </c>
      <c r="K22" s="47">
        <f>(D22*'Conversion Factors'!$C$15)+(F22*'Conversion Factors'!$E$15)</f>
        <v>0</v>
      </c>
      <c r="L22" s="46">
        <f t="shared" si="0"/>
        <v>0</v>
      </c>
      <c r="M22" s="33"/>
      <c r="N22" s="33"/>
      <c r="O22" s="33"/>
      <c r="P22" s="33"/>
    </row>
    <row r="23" spans="2:16" x14ac:dyDescent="0.35">
      <c r="B23" s="16" t="s">
        <v>202</v>
      </c>
      <c r="C23" s="51"/>
      <c r="D23" s="42">
        <v>0</v>
      </c>
      <c r="E23" s="51"/>
      <c r="F23" s="51"/>
      <c r="G23" s="51"/>
      <c r="H23" s="52"/>
      <c r="I23" s="10"/>
      <c r="J23" s="53"/>
      <c r="K23" s="47">
        <f>D23*'Conversion Factors'!$C$16</f>
        <v>0</v>
      </c>
      <c r="L23" s="46">
        <f t="shared" si="0"/>
        <v>0</v>
      </c>
      <c r="M23" s="33"/>
      <c r="N23" s="33"/>
      <c r="O23" s="33"/>
      <c r="P23" s="33"/>
    </row>
    <row r="24" spans="2:16" x14ac:dyDescent="0.35">
      <c r="B24" s="16" t="s">
        <v>203</v>
      </c>
      <c r="C24" s="51"/>
      <c r="D24" s="42">
        <v>0</v>
      </c>
      <c r="E24" s="51"/>
      <c r="F24" s="51"/>
      <c r="G24" s="51"/>
      <c r="H24" s="52"/>
      <c r="I24" s="10"/>
      <c r="J24" s="45">
        <f>C24*'Conversion Factors'!$B$17</f>
        <v>0</v>
      </c>
      <c r="K24" s="47">
        <f>D24*'Conversion Factors'!$C$17</f>
        <v>0</v>
      </c>
      <c r="L24" s="46">
        <f t="shared" si="0"/>
        <v>0</v>
      </c>
      <c r="M24" s="33"/>
      <c r="N24" s="33"/>
      <c r="O24" s="33"/>
      <c r="P24" s="33"/>
    </row>
    <row r="25" spans="2:16" x14ac:dyDescent="0.35">
      <c r="B25" s="16" t="s">
        <v>204</v>
      </c>
      <c r="C25" s="51"/>
      <c r="D25" s="42">
        <v>0</v>
      </c>
      <c r="E25" s="51"/>
      <c r="F25" s="51"/>
      <c r="G25" s="51"/>
      <c r="H25" s="52"/>
      <c r="I25" s="10"/>
      <c r="J25" s="53"/>
      <c r="K25" s="47">
        <f>D25*'Conversion Factors'!$C$18</f>
        <v>0</v>
      </c>
      <c r="L25" s="46">
        <f t="shared" si="0"/>
        <v>0</v>
      </c>
      <c r="M25" s="33"/>
      <c r="N25" s="33"/>
      <c r="O25" s="33"/>
      <c r="P25" s="33"/>
    </row>
    <row r="26" spans="2:16" x14ac:dyDescent="0.35">
      <c r="B26" s="16" t="s">
        <v>205</v>
      </c>
      <c r="C26" s="51"/>
      <c r="D26" s="51"/>
      <c r="E26" s="51"/>
      <c r="F26" s="42">
        <v>0</v>
      </c>
      <c r="G26" s="51"/>
      <c r="H26" s="52"/>
      <c r="I26" s="10"/>
      <c r="J26" s="53"/>
      <c r="K26" s="47">
        <f>F26*'Conversion Factors'!$E$19</f>
        <v>0</v>
      </c>
      <c r="L26" s="46">
        <f t="shared" si="0"/>
        <v>0</v>
      </c>
      <c r="M26" s="33"/>
      <c r="N26" s="33"/>
      <c r="O26" s="33"/>
      <c r="P26" s="33"/>
    </row>
    <row r="27" spans="2:16" x14ac:dyDescent="0.35">
      <c r="B27" s="16" t="s">
        <v>206</v>
      </c>
      <c r="C27" s="51"/>
      <c r="D27" s="42">
        <v>0</v>
      </c>
      <c r="E27" s="51"/>
      <c r="F27" s="51"/>
      <c r="G27" s="51"/>
      <c r="H27" s="52"/>
      <c r="I27" s="10"/>
      <c r="J27" s="53"/>
      <c r="K27" s="47">
        <f>D27*'Conversion Factors'!$C$20</f>
        <v>0</v>
      </c>
      <c r="L27" s="46">
        <f t="shared" si="0"/>
        <v>0</v>
      </c>
      <c r="M27" s="33"/>
      <c r="N27" s="33"/>
      <c r="O27" s="33"/>
      <c r="P27" s="33"/>
    </row>
    <row r="28" spans="2:16" x14ac:dyDescent="0.35">
      <c r="B28" s="16" t="s">
        <v>207</v>
      </c>
      <c r="C28" s="51"/>
      <c r="D28" s="42">
        <v>0</v>
      </c>
      <c r="E28" s="51"/>
      <c r="F28" s="51"/>
      <c r="G28" s="51"/>
      <c r="H28" s="52"/>
      <c r="I28" s="10"/>
      <c r="J28" s="53"/>
      <c r="K28" s="51"/>
      <c r="L28" s="46">
        <f t="shared" si="0"/>
        <v>0</v>
      </c>
      <c r="M28" s="33"/>
      <c r="N28" s="33"/>
      <c r="O28" s="33"/>
      <c r="P28" s="33"/>
    </row>
    <row r="29" spans="2:16" x14ac:dyDescent="0.35">
      <c r="B29" s="16" t="s">
        <v>131</v>
      </c>
      <c r="C29" s="51"/>
      <c r="D29" s="51"/>
      <c r="E29" s="51"/>
      <c r="F29" s="42">
        <v>0</v>
      </c>
      <c r="G29" s="51"/>
      <c r="H29" s="52"/>
      <c r="I29" s="10"/>
      <c r="J29" s="53"/>
      <c r="K29" s="47">
        <f>F29*'Conversion Factors'!$E$22</f>
        <v>0</v>
      </c>
      <c r="L29" s="46">
        <f t="shared" si="0"/>
        <v>0</v>
      </c>
      <c r="M29" s="33"/>
      <c r="N29" s="33"/>
      <c r="O29" s="33"/>
      <c r="P29" s="33"/>
    </row>
    <row r="30" spans="2:16" x14ac:dyDescent="0.35">
      <c r="B30" s="16" t="s">
        <v>208</v>
      </c>
      <c r="C30" s="51"/>
      <c r="D30" s="42">
        <v>0</v>
      </c>
      <c r="E30" s="51"/>
      <c r="F30" s="51"/>
      <c r="G30" s="51"/>
      <c r="H30" s="52"/>
      <c r="I30" s="10"/>
      <c r="J30" s="53"/>
      <c r="K30" s="47">
        <f>D30*'Conversion Factors'!$C$23</f>
        <v>0</v>
      </c>
      <c r="L30" s="46">
        <f t="shared" si="0"/>
        <v>0</v>
      </c>
      <c r="M30" s="33"/>
      <c r="N30" s="33"/>
      <c r="O30" s="33"/>
      <c r="P30" s="33"/>
    </row>
    <row r="31" spans="2:16" x14ac:dyDescent="0.35">
      <c r="B31" s="16" t="s">
        <v>61</v>
      </c>
      <c r="C31" s="42">
        <v>0</v>
      </c>
      <c r="D31" s="42">
        <v>0</v>
      </c>
      <c r="E31" s="51"/>
      <c r="F31" s="51"/>
      <c r="G31" s="51"/>
      <c r="H31" s="52"/>
      <c r="I31" s="10"/>
      <c r="J31" s="45">
        <f>C31*'Conversion Factors'!$B$24</f>
        <v>0</v>
      </c>
      <c r="K31" s="47">
        <f>D31*'Conversion Factors'!$C$24</f>
        <v>0</v>
      </c>
      <c r="L31" s="46">
        <f t="shared" si="0"/>
        <v>0</v>
      </c>
      <c r="M31" s="33"/>
      <c r="N31" s="33"/>
      <c r="O31" s="33"/>
      <c r="P31" s="33"/>
    </row>
    <row r="32" spans="2:16" x14ac:dyDescent="0.35">
      <c r="B32" s="16" t="s">
        <v>116</v>
      </c>
      <c r="C32" s="42">
        <v>0</v>
      </c>
      <c r="D32" s="42">
        <v>0</v>
      </c>
      <c r="E32" s="51"/>
      <c r="F32" s="51"/>
      <c r="G32" s="51"/>
      <c r="H32" s="43">
        <v>0</v>
      </c>
      <c r="I32" s="10"/>
      <c r="J32" s="45">
        <f>C32*'Conversion Factors'!$B$25</f>
        <v>0</v>
      </c>
      <c r="K32" s="47">
        <f>(D32*'Conversion Factors'!$C$25)+(H32*'Conversion Factors'!$G$25)</f>
        <v>0</v>
      </c>
      <c r="L32" s="46">
        <f t="shared" si="0"/>
        <v>0</v>
      </c>
      <c r="M32" s="33"/>
      <c r="N32" s="33"/>
      <c r="O32" s="33"/>
      <c r="P32" s="33"/>
    </row>
    <row r="33" spans="2:16" x14ac:dyDescent="0.35">
      <c r="B33" s="16" t="s">
        <v>117</v>
      </c>
      <c r="C33" s="42">
        <v>0</v>
      </c>
      <c r="D33" s="42">
        <v>0</v>
      </c>
      <c r="E33" s="51"/>
      <c r="F33" s="51"/>
      <c r="G33" s="51"/>
      <c r="H33" s="52"/>
      <c r="I33" s="10"/>
      <c r="J33" s="45">
        <f>C33*'Conversion Factors'!$B$26</f>
        <v>0</v>
      </c>
      <c r="K33" s="47">
        <f>D33*'Conversion Factors'!$C$26</f>
        <v>0</v>
      </c>
      <c r="L33" s="46">
        <f t="shared" si="0"/>
        <v>0</v>
      </c>
      <c r="M33" s="33"/>
      <c r="N33" s="33"/>
      <c r="O33" s="33"/>
      <c r="P33" s="33"/>
    </row>
    <row r="34" spans="2:16" x14ac:dyDescent="0.35">
      <c r="B34" s="16" t="s">
        <v>209</v>
      </c>
      <c r="C34" s="51"/>
      <c r="D34" s="51"/>
      <c r="E34" s="51"/>
      <c r="F34" s="42">
        <v>0</v>
      </c>
      <c r="G34" s="51"/>
      <c r="H34" s="52"/>
      <c r="I34" s="10"/>
      <c r="J34" s="53"/>
      <c r="K34" s="47">
        <f>F34*'Conversion Factors'!$E$27</f>
        <v>0</v>
      </c>
      <c r="L34" s="46">
        <f t="shared" si="0"/>
        <v>0</v>
      </c>
      <c r="M34" s="33"/>
      <c r="N34" s="33"/>
      <c r="O34" s="33"/>
      <c r="P34" s="33"/>
    </row>
    <row r="35" spans="2:16" x14ac:dyDescent="0.35">
      <c r="B35" s="16" t="s">
        <v>210</v>
      </c>
      <c r="C35" s="51"/>
      <c r="D35" s="51"/>
      <c r="E35" s="51"/>
      <c r="F35" s="42">
        <v>0</v>
      </c>
      <c r="G35" s="51"/>
      <c r="H35" s="52"/>
      <c r="I35" s="10"/>
      <c r="J35" s="53"/>
      <c r="K35" s="47">
        <f>F35*'Conversion Factors'!$E$28</f>
        <v>0</v>
      </c>
      <c r="L35" s="46">
        <f t="shared" si="0"/>
        <v>0</v>
      </c>
      <c r="M35" s="33"/>
      <c r="N35" s="33"/>
      <c r="O35" s="33"/>
      <c r="P35" s="33"/>
    </row>
    <row r="36" spans="2:16" x14ac:dyDescent="0.35">
      <c r="B36" s="16" t="s">
        <v>118</v>
      </c>
      <c r="C36" s="42">
        <v>0</v>
      </c>
      <c r="D36" s="42">
        <v>0</v>
      </c>
      <c r="E36" s="51"/>
      <c r="F36" s="51"/>
      <c r="G36" s="51"/>
      <c r="H36" s="52"/>
      <c r="I36" s="10"/>
      <c r="J36" s="45">
        <f>C36*'Conversion Factors'!$B$29</f>
        <v>0</v>
      </c>
      <c r="K36" s="47">
        <f>D36*'Conversion Factors'!$C$29</f>
        <v>0</v>
      </c>
      <c r="L36" s="46">
        <f t="shared" si="0"/>
        <v>0</v>
      </c>
      <c r="M36" s="33"/>
      <c r="N36" s="33"/>
      <c r="O36" s="33"/>
      <c r="P36" s="33"/>
    </row>
    <row r="37" spans="2:16" x14ac:dyDescent="0.35">
      <c r="B37" s="16" t="s">
        <v>211</v>
      </c>
      <c r="C37" s="42">
        <v>0</v>
      </c>
      <c r="D37" s="42">
        <v>0</v>
      </c>
      <c r="E37" s="51"/>
      <c r="F37" s="51"/>
      <c r="G37" s="51"/>
      <c r="H37" s="52"/>
      <c r="I37" s="10"/>
      <c r="J37" s="45">
        <f>C37*'Conversion Factors'!$B$30</f>
        <v>0</v>
      </c>
      <c r="K37" s="47">
        <f>D37*'Conversion Factors'!$C$30</f>
        <v>0</v>
      </c>
      <c r="L37" s="46">
        <f t="shared" si="0"/>
        <v>0</v>
      </c>
      <c r="M37" s="33"/>
      <c r="N37" s="33"/>
      <c r="O37" s="33"/>
      <c r="P37" s="33"/>
    </row>
    <row r="38" spans="2:16" x14ac:dyDescent="0.35">
      <c r="B38" s="16" t="s">
        <v>212</v>
      </c>
      <c r="C38" s="51"/>
      <c r="D38" s="51"/>
      <c r="E38" s="51"/>
      <c r="F38" s="42">
        <v>0</v>
      </c>
      <c r="G38" s="51"/>
      <c r="H38" s="52"/>
      <c r="I38" s="10"/>
      <c r="J38" s="53"/>
      <c r="K38" s="47">
        <f>F38*'Conversion Factors'!$E$31</f>
        <v>0</v>
      </c>
      <c r="L38" s="46">
        <f t="shared" si="0"/>
        <v>0</v>
      </c>
      <c r="M38" s="33"/>
      <c r="N38" s="33"/>
      <c r="O38" s="33"/>
      <c r="P38" s="33"/>
    </row>
    <row r="39" spans="2:16" x14ac:dyDescent="0.35">
      <c r="B39" s="16" t="s">
        <v>213</v>
      </c>
      <c r="C39" s="42">
        <v>0</v>
      </c>
      <c r="D39" s="42">
        <v>0</v>
      </c>
      <c r="E39" s="51"/>
      <c r="F39" s="51"/>
      <c r="G39" s="51"/>
      <c r="H39" s="52"/>
      <c r="I39" s="10"/>
      <c r="J39" s="45">
        <f>C39*'Conversion Factors'!$B$32</f>
        <v>0</v>
      </c>
      <c r="K39" s="47">
        <f>D39*'Conversion Factors'!$C$32</f>
        <v>0</v>
      </c>
      <c r="L39" s="46">
        <f t="shared" si="0"/>
        <v>0</v>
      </c>
      <c r="M39" s="33"/>
      <c r="N39" s="33"/>
      <c r="O39" s="33"/>
      <c r="P39" s="33"/>
    </row>
    <row r="40" spans="2:16" x14ac:dyDescent="0.35">
      <c r="B40" s="16" t="s">
        <v>214</v>
      </c>
      <c r="C40" s="51"/>
      <c r="D40" s="51"/>
      <c r="E40" s="51"/>
      <c r="F40" s="42">
        <v>0</v>
      </c>
      <c r="G40" s="51"/>
      <c r="H40" s="52"/>
      <c r="I40" s="10"/>
      <c r="J40" s="53"/>
      <c r="K40" s="47">
        <f>F40*'Conversion Factors'!$E$33</f>
        <v>0</v>
      </c>
      <c r="L40" s="46">
        <f t="shared" si="0"/>
        <v>0</v>
      </c>
      <c r="M40" s="33"/>
      <c r="N40" s="33"/>
      <c r="O40" s="33"/>
      <c r="P40" s="33"/>
    </row>
    <row r="41" spans="2:16" x14ac:dyDescent="0.35">
      <c r="B41" s="16" t="s">
        <v>137</v>
      </c>
      <c r="C41" s="51"/>
      <c r="D41" s="42">
        <v>0</v>
      </c>
      <c r="E41" s="51"/>
      <c r="F41" s="42">
        <v>0</v>
      </c>
      <c r="G41" s="51"/>
      <c r="H41" s="52"/>
      <c r="I41" s="10"/>
      <c r="J41" s="53"/>
      <c r="K41" s="47">
        <f>(D41*'Conversion Factors'!$C$34)+(F41*'Conversion Factors'!$E$34)</f>
        <v>0</v>
      </c>
      <c r="L41" s="46">
        <f t="shared" si="0"/>
        <v>0</v>
      </c>
      <c r="M41" s="33"/>
      <c r="N41" s="33"/>
      <c r="O41" s="33"/>
      <c r="P41" s="33"/>
    </row>
    <row r="42" spans="2:16" x14ac:dyDescent="0.35">
      <c r="B42" s="16" t="s">
        <v>215</v>
      </c>
      <c r="C42" s="42">
        <v>0</v>
      </c>
      <c r="D42" s="42">
        <v>0</v>
      </c>
      <c r="E42" s="51"/>
      <c r="F42" s="51"/>
      <c r="G42" s="51"/>
      <c r="H42" s="52"/>
      <c r="I42" s="10"/>
      <c r="J42" s="45">
        <f>C42*'Conversion Factors'!$B$35</f>
        <v>0</v>
      </c>
      <c r="K42" s="47">
        <f>D42*'Conversion Factors'!$C$35</f>
        <v>0</v>
      </c>
      <c r="L42" s="46">
        <f t="shared" si="0"/>
        <v>0</v>
      </c>
      <c r="M42" s="33"/>
      <c r="N42" s="33"/>
      <c r="O42" s="33"/>
      <c r="P42" s="33"/>
    </row>
    <row r="43" spans="2:16" x14ac:dyDescent="0.35">
      <c r="B43" s="16" t="s">
        <v>216</v>
      </c>
      <c r="C43" s="51"/>
      <c r="D43" s="51"/>
      <c r="E43" s="51"/>
      <c r="F43" s="42">
        <v>0</v>
      </c>
      <c r="G43" s="51"/>
      <c r="H43" s="52"/>
      <c r="I43" s="10"/>
      <c r="J43" s="53"/>
      <c r="K43" s="47">
        <f>F43*'Conversion Factors'!$E$36</f>
        <v>0</v>
      </c>
      <c r="L43" s="46">
        <f t="shared" si="0"/>
        <v>0</v>
      </c>
      <c r="M43" s="33"/>
      <c r="N43" s="33"/>
      <c r="O43" s="33"/>
      <c r="P43" s="33"/>
    </row>
    <row r="44" spans="2:16" x14ac:dyDescent="0.35">
      <c r="B44" s="16" t="s">
        <v>217</v>
      </c>
      <c r="C44" s="51"/>
      <c r="D44" s="42">
        <v>0</v>
      </c>
      <c r="E44" s="51"/>
      <c r="F44" s="51"/>
      <c r="G44" s="51"/>
      <c r="H44" s="52"/>
      <c r="I44" s="10"/>
      <c r="J44" s="53"/>
      <c r="K44" s="47">
        <f>D44*'Conversion Factors'!$C$37</f>
        <v>0</v>
      </c>
      <c r="L44" s="46">
        <f t="shared" si="0"/>
        <v>0</v>
      </c>
      <c r="M44" s="33"/>
      <c r="N44" s="33"/>
      <c r="O44" s="33"/>
      <c r="P44" s="33"/>
    </row>
    <row r="45" spans="2:16" ht="26.25" customHeight="1" x14ac:dyDescent="0.35">
      <c r="B45" s="17" t="s">
        <v>218</v>
      </c>
      <c r="C45" s="51"/>
      <c r="D45" s="42">
        <v>0</v>
      </c>
      <c r="E45" s="51"/>
      <c r="F45" s="51"/>
      <c r="G45" s="51"/>
      <c r="H45" s="52"/>
      <c r="I45" s="10"/>
      <c r="J45" s="53"/>
      <c r="K45" s="47">
        <f>D45*'Conversion Factors'!$C$38</f>
        <v>0</v>
      </c>
      <c r="L45" s="46">
        <f t="shared" si="0"/>
        <v>0</v>
      </c>
      <c r="M45" s="33"/>
      <c r="N45" s="33"/>
      <c r="O45" s="33"/>
      <c r="P45" s="33"/>
    </row>
    <row r="46" spans="2:16" x14ac:dyDescent="0.35">
      <c r="B46" s="18" t="s">
        <v>219</v>
      </c>
      <c r="C46" s="42">
        <v>0</v>
      </c>
      <c r="D46" s="42">
        <v>0</v>
      </c>
      <c r="E46" s="51"/>
      <c r="F46" s="42">
        <v>0</v>
      </c>
      <c r="G46" s="51"/>
      <c r="H46" s="52"/>
      <c r="I46" s="10"/>
      <c r="J46" s="45">
        <f>C46*'Conversion Factors'!$B$39</f>
        <v>0</v>
      </c>
      <c r="K46" s="47">
        <f>D46*'Conversion Factors'!$C$39</f>
        <v>0</v>
      </c>
      <c r="L46" s="46">
        <f t="shared" si="0"/>
        <v>0</v>
      </c>
      <c r="M46" s="33"/>
      <c r="N46" s="33"/>
      <c r="O46" s="33"/>
      <c r="P46" s="33"/>
    </row>
    <row r="47" spans="2:16" x14ac:dyDescent="0.35">
      <c r="B47" s="18" t="s">
        <v>220</v>
      </c>
      <c r="C47" s="51"/>
      <c r="D47" s="51"/>
      <c r="E47" s="51"/>
      <c r="F47" s="42">
        <v>0</v>
      </c>
      <c r="G47" s="51"/>
      <c r="H47" s="52"/>
      <c r="I47" s="10"/>
      <c r="J47" s="53"/>
      <c r="K47" s="47">
        <f>F47*'Conversion Factors'!$E$40</f>
        <v>0</v>
      </c>
      <c r="L47" s="46">
        <f t="shared" si="0"/>
        <v>0</v>
      </c>
      <c r="M47" s="33"/>
      <c r="N47" s="33"/>
      <c r="O47" s="33"/>
      <c r="P47" s="33"/>
    </row>
    <row r="48" spans="2:16" x14ac:dyDescent="0.35">
      <c r="B48" s="16" t="s">
        <v>136</v>
      </c>
      <c r="C48" s="51"/>
      <c r="D48" s="51"/>
      <c r="E48" s="51"/>
      <c r="F48" s="42">
        <v>0</v>
      </c>
      <c r="G48" s="51"/>
      <c r="H48" s="52"/>
      <c r="I48" s="10"/>
      <c r="J48" s="53"/>
      <c r="K48" s="47">
        <f>F48*'Conversion Factors'!$E$41</f>
        <v>0</v>
      </c>
      <c r="L48" s="46">
        <f t="shared" si="0"/>
        <v>0</v>
      </c>
      <c r="M48" s="33"/>
      <c r="N48" s="33"/>
      <c r="O48" s="33"/>
      <c r="P48" s="33"/>
    </row>
    <row r="49" spans="2:16" x14ac:dyDescent="0.35">
      <c r="B49" s="16" t="s">
        <v>221</v>
      </c>
      <c r="C49" s="51"/>
      <c r="D49" s="51"/>
      <c r="E49" s="51"/>
      <c r="F49" s="42">
        <v>0</v>
      </c>
      <c r="G49" s="51"/>
      <c r="H49" s="52"/>
      <c r="I49" s="10"/>
      <c r="J49" s="53"/>
      <c r="K49" s="47">
        <f>F49*'Conversion Factors'!$E$42</f>
        <v>0</v>
      </c>
      <c r="L49" s="46">
        <f t="shared" si="0"/>
        <v>0</v>
      </c>
      <c r="M49" s="33"/>
      <c r="N49" s="33"/>
      <c r="O49" s="33"/>
      <c r="P49" s="33"/>
    </row>
    <row r="50" spans="2:16" x14ac:dyDescent="0.35">
      <c r="B50" s="16" t="s">
        <v>222</v>
      </c>
      <c r="C50" s="51"/>
      <c r="D50" s="51"/>
      <c r="E50" s="42">
        <v>0</v>
      </c>
      <c r="F50" s="51"/>
      <c r="G50" s="51"/>
      <c r="H50" s="52"/>
      <c r="I50" s="10"/>
      <c r="J50" s="53"/>
      <c r="K50" s="47">
        <f>E50*'Conversion Factors'!$D$43</f>
        <v>0</v>
      </c>
      <c r="L50" s="46">
        <f t="shared" si="0"/>
        <v>0</v>
      </c>
      <c r="M50" s="33"/>
      <c r="N50" s="33"/>
      <c r="O50" s="33"/>
      <c r="P50" s="33"/>
    </row>
    <row r="51" spans="2:16" x14ac:dyDescent="0.35">
      <c r="B51" s="16" t="s">
        <v>223</v>
      </c>
      <c r="C51" s="42">
        <v>0</v>
      </c>
      <c r="D51" s="42">
        <v>0</v>
      </c>
      <c r="E51" s="51"/>
      <c r="F51" s="51"/>
      <c r="G51" s="51"/>
      <c r="H51" s="52"/>
      <c r="I51" s="10"/>
      <c r="J51" s="45">
        <f>C51*'Conversion Factors'!$B$44</f>
        <v>0</v>
      </c>
      <c r="K51" s="47">
        <f>D51*'Conversion Factors'!$C$44</f>
        <v>0</v>
      </c>
      <c r="L51" s="46">
        <f t="shared" si="0"/>
        <v>0</v>
      </c>
      <c r="M51" s="33"/>
      <c r="N51" s="33"/>
      <c r="O51" s="33"/>
      <c r="P51" s="33"/>
    </row>
    <row r="52" spans="2:16" x14ac:dyDescent="0.35">
      <c r="B52" s="16" t="s">
        <v>224</v>
      </c>
      <c r="C52" s="51"/>
      <c r="D52" s="42">
        <v>0</v>
      </c>
      <c r="E52" s="51"/>
      <c r="F52" s="51"/>
      <c r="G52" s="51"/>
      <c r="H52" s="52"/>
      <c r="I52" s="10"/>
      <c r="J52" s="53"/>
      <c r="K52" s="47">
        <f>D52*'Conversion Factors'!$C$45</f>
        <v>0</v>
      </c>
      <c r="L52" s="46">
        <f t="shared" si="0"/>
        <v>0</v>
      </c>
      <c r="M52" s="33"/>
      <c r="N52" s="33"/>
      <c r="O52" s="33"/>
      <c r="P52" s="33"/>
    </row>
    <row r="53" spans="2:16" ht="15" thickBot="1" x14ac:dyDescent="0.4">
      <c r="B53" s="19" t="s">
        <v>225</v>
      </c>
      <c r="C53" s="44">
        <v>0</v>
      </c>
      <c r="D53" s="44">
        <v>0</v>
      </c>
      <c r="E53" s="54"/>
      <c r="F53" s="54"/>
      <c r="G53" s="54"/>
      <c r="H53" s="55"/>
      <c r="I53" s="10"/>
      <c r="J53" s="50">
        <f>C53*'Conversion Factors'!$B$46</f>
        <v>0</v>
      </c>
      <c r="K53" s="49">
        <f>D53*'Conversion Factors'!$C$46</f>
        <v>0</v>
      </c>
      <c r="L53" s="48">
        <f t="shared" si="0"/>
        <v>0</v>
      </c>
      <c r="M53" s="33"/>
      <c r="P53" s="33"/>
    </row>
    <row r="54" spans="2:16" ht="15.5" thickTop="1" thickBot="1" x14ac:dyDescent="0.4"/>
    <row r="55" spans="2:16" ht="15.5" thickTop="1" thickBot="1" x14ac:dyDescent="0.4">
      <c r="B55" s="1" t="s">
        <v>226</v>
      </c>
      <c r="I55" s="67" t="s">
        <v>227</v>
      </c>
      <c r="J55" s="68">
        <f>SUM(J11:J53)</f>
        <v>0</v>
      </c>
      <c r="K55" s="68">
        <f>SUM(K11:K53)</f>
        <v>0</v>
      </c>
      <c r="L55" s="69">
        <f>SUM(L11:L53)</f>
        <v>0</v>
      </c>
    </row>
    <row r="56" spans="2:16" ht="15" thickTop="1" x14ac:dyDescent="0.35"/>
  </sheetData>
  <mergeCells count="3">
    <mergeCell ref="B2:K2"/>
    <mergeCell ref="B4:L4"/>
    <mergeCell ref="N9:O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6"/>
  <sheetViews>
    <sheetView workbookViewId="0"/>
  </sheetViews>
  <sheetFormatPr defaultRowHeight="14.5" x14ac:dyDescent="0.35"/>
  <cols>
    <col min="3" max="3" width="29" customWidth="1"/>
    <col min="4" max="4" width="13" customWidth="1"/>
    <col min="5" max="5" width="13.54296875" customWidth="1"/>
    <col min="6" max="6" width="10.54296875" customWidth="1"/>
    <col min="7" max="7" width="15.1796875" customWidth="1"/>
    <col min="9" max="9" width="13.54296875" customWidth="1"/>
    <col min="10" max="10" width="13.1796875" customWidth="1"/>
    <col min="11" max="11" width="15" customWidth="1"/>
    <col min="13" max="13" width="14.453125" customWidth="1"/>
    <col min="14" max="14" width="13.54296875" customWidth="1"/>
    <col min="15" max="15" width="11.54296875" customWidth="1"/>
  </cols>
  <sheetData>
    <row r="1" spans="1:14" x14ac:dyDescent="0.35">
      <c r="A1" s="31"/>
    </row>
    <row r="2" spans="1:14" ht="18" x14ac:dyDescent="0.35">
      <c r="C2" s="238" t="s">
        <v>228</v>
      </c>
      <c r="D2" s="238"/>
      <c r="E2" s="238"/>
      <c r="F2" s="238"/>
      <c r="G2" s="238"/>
      <c r="H2" s="238"/>
      <c r="I2" s="238"/>
      <c r="J2" s="238"/>
      <c r="K2" s="238"/>
      <c r="L2" s="12"/>
    </row>
    <row r="4" spans="1:14" ht="82.5" customHeight="1" x14ac:dyDescent="0.35">
      <c r="C4" s="239" t="s">
        <v>229</v>
      </c>
      <c r="D4" s="239"/>
      <c r="E4" s="239"/>
      <c r="F4" s="239"/>
      <c r="G4" s="239"/>
      <c r="H4" s="239"/>
      <c r="I4" s="239"/>
      <c r="J4" s="239"/>
      <c r="K4" s="239"/>
      <c r="L4" s="26"/>
      <c r="M4" s="26"/>
      <c r="N4" s="1"/>
    </row>
    <row r="5" spans="1:14" ht="13.75" customHeight="1" x14ac:dyDescent="0.35">
      <c r="C5" s="61"/>
      <c r="D5" s="61"/>
      <c r="E5" s="61"/>
      <c r="F5" s="61"/>
      <c r="G5" s="61"/>
      <c r="H5" s="61"/>
      <c r="I5" s="61"/>
      <c r="J5" s="61"/>
      <c r="K5" s="61"/>
      <c r="L5" s="26"/>
      <c r="M5" s="26"/>
      <c r="N5" s="1"/>
    </row>
    <row r="6" spans="1:14" x14ac:dyDescent="0.35">
      <c r="D6" s="41"/>
      <c r="E6" s="65" t="s">
        <v>173</v>
      </c>
      <c r="F6" s="1"/>
      <c r="G6" s="1"/>
      <c r="H6" s="1"/>
      <c r="I6" s="1"/>
      <c r="J6" s="1"/>
      <c r="K6" s="1"/>
      <c r="L6" s="1"/>
      <c r="M6" s="1"/>
      <c r="N6" s="1"/>
    </row>
    <row r="7" spans="1:14" x14ac:dyDescent="0.35">
      <c r="D7" s="40"/>
      <c r="E7" s="65" t="s">
        <v>174</v>
      </c>
      <c r="F7" s="1"/>
      <c r="G7" s="1"/>
      <c r="H7" s="1"/>
      <c r="I7" s="1"/>
      <c r="J7" s="1"/>
      <c r="K7" s="1"/>
      <c r="L7" s="1"/>
      <c r="M7" s="1"/>
      <c r="N7" s="1"/>
    </row>
    <row r="8" spans="1:14" x14ac:dyDescent="0.35">
      <c r="D8" s="65"/>
      <c r="E8" s="1"/>
      <c r="F8" s="1"/>
      <c r="G8" s="1"/>
      <c r="H8" s="1"/>
      <c r="I8" s="1"/>
      <c r="J8" s="1"/>
      <c r="K8" s="1"/>
      <c r="L8" s="1"/>
      <c r="M8" s="1"/>
      <c r="N8" s="1"/>
    </row>
    <row r="9" spans="1:14" ht="28" customHeight="1" x14ac:dyDescent="0.35">
      <c r="D9" s="242" t="s">
        <v>230</v>
      </c>
      <c r="E9" s="242"/>
      <c r="F9" s="242"/>
      <c r="G9" s="242"/>
      <c r="H9" s="1"/>
      <c r="I9" s="91" t="s">
        <v>176</v>
      </c>
      <c r="J9" s="91"/>
      <c r="K9" s="91"/>
    </row>
    <row r="10" spans="1:14" x14ac:dyDescent="0.35">
      <c r="D10" s="241" t="s">
        <v>231</v>
      </c>
      <c r="E10" s="241"/>
      <c r="F10" s="241"/>
      <c r="G10" s="243" t="s">
        <v>232</v>
      </c>
      <c r="H10" s="1"/>
      <c r="I10" s="245" t="s">
        <v>185</v>
      </c>
      <c r="J10" s="246" t="s">
        <v>186</v>
      </c>
      <c r="K10" s="246" t="s">
        <v>187</v>
      </c>
    </row>
    <row r="11" spans="1:14" ht="26" x14ac:dyDescent="0.35">
      <c r="C11" s="8" t="s">
        <v>233</v>
      </c>
      <c r="D11" s="8" t="s">
        <v>179</v>
      </c>
      <c r="E11" s="8" t="s">
        <v>180</v>
      </c>
      <c r="F11" s="8" t="s">
        <v>181</v>
      </c>
      <c r="G11" s="244"/>
      <c r="H11" s="24"/>
      <c r="I11" s="245"/>
      <c r="J11" s="246"/>
      <c r="K11" s="246"/>
      <c r="M11" s="24"/>
      <c r="N11" s="24"/>
    </row>
    <row r="12" spans="1:14" x14ac:dyDescent="0.35">
      <c r="C12" s="2" t="s">
        <v>234</v>
      </c>
      <c r="D12" s="63"/>
      <c r="E12" s="63"/>
      <c r="F12" s="42">
        <v>0</v>
      </c>
      <c r="G12" s="42">
        <v>0</v>
      </c>
      <c r="H12" s="10"/>
      <c r="I12" s="63"/>
      <c r="J12" s="39">
        <f>G12*F12*'Conversion Factors'!D51</f>
        <v>0</v>
      </c>
      <c r="K12" s="39">
        <f>SUM(I12:J12)</f>
        <v>0</v>
      </c>
    </row>
    <row r="13" spans="1:14" x14ac:dyDescent="0.35">
      <c r="C13" s="2" t="s">
        <v>235</v>
      </c>
      <c r="D13" s="63"/>
      <c r="E13" s="63"/>
      <c r="F13" s="42">
        <v>0</v>
      </c>
      <c r="G13" s="42">
        <v>0</v>
      </c>
      <c r="H13" s="10"/>
      <c r="I13" s="63"/>
      <c r="J13" s="39">
        <f>G13*F13*'Conversion Factors'!D52</f>
        <v>0</v>
      </c>
      <c r="K13" s="39">
        <f t="shared" ref="K13:K18" si="0">SUM(I13:J13)</f>
        <v>0</v>
      </c>
    </row>
    <row r="14" spans="1:14" x14ac:dyDescent="0.35">
      <c r="C14" s="2" t="s">
        <v>236</v>
      </c>
      <c r="D14" s="63"/>
      <c r="E14" s="42">
        <v>0</v>
      </c>
      <c r="F14" s="63"/>
      <c r="G14" s="42">
        <v>0</v>
      </c>
      <c r="H14" s="10"/>
      <c r="I14" s="63"/>
      <c r="J14" s="39">
        <f>E14*G14*'Conversion Factors'!C53</f>
        <v>0</v>
      </c>
      <c r="K14" s="39">
        <f t="shared" si="0"/>
        <v>0</v>
      </c>
    </row>
    <row r="15" spans="1:14" x14ac:dyDescent="0.35">
      <c r="C15" s="2" t="s">
        <v>237</v>
      </c>
      <c r="D15" s="63"/>
      <c r="E15" s="42">
        <v>0</v>
      </c>
      <c r="F15" s="63"/>
      <c r="G15" s="42">
        <v>0</v>
      </c>
      <c r="H15" s="10"/>
      <c r="I15" s="63"/>
      <c r="J15" s="39">
        <f>E15*G15*'Conversion Factors'!C54</f>
        <v>0</v>
      </c>
      <c r="K15" s="39">
        <f t="shared" si="0"/>
        <v>0</v>
      </c>
    </row>
    <row r="16" spans="1:14" x14ac:dyDescent="0.35">
      <c r="C16" s="2" t="s">
        <v>238</v>
      </c>
      <c r="D16" s="63"/>
      <c r="E16" s="42">
        <v>0</v>
      </c>
      <c r="F16" s="63"/>
      <c r="G16" s="42">
        <v>0</v>
      </c>
      <c r="H16" s="10"/>
      <c r="I16" s="63"/>
      <c r="J16" s="39">
        <f>E16*G16*'Conversion Factors'!C55</f>
        <v>0</v>
      </c>
      <c r="K16" s="39">
        <f>SUM(I16:J16)</f>
        <v>0</v>
      </c>
    </row>
    <row r="17" spans="3:14" x14ac:dyDescent="0.35">
      <c r="C17" s="2" t="s">
        <v>239</v>
      </c>
      <c r="D17" s="42">
        <v>0</v>
      </c>
      <c r="E17" s="63"/>
      <c r="F17" s="63"/>
      <c r="G17" s="42">
        <v>0</v>
      </c>
      <c r="H17" s="10"/>
      <c r="I17" s="39">
        <f>D17*G17*'Conversion Factors'!B56</f>
        <v>0</v>
      </c>
      <c r="J17" s="63"/>
      <c r="K17" s="39">
        <f t="shared" si="0"/>
        <v>0</v>
      </c>
    </row>
    <row r="18" spans="3:14" x14ac:dyDescent="0.35">
      <c r="C18" s="2" t="s">
        <v>240</v>
      </c>
      <c r="D18" s="42">
        <v>0</v>
      </c>
      <c r="E18" s="63"/>
      <c r="F18" s="63"/>
      <c r="G18" s="42">
        <v>0</v>
      </c>
      <c r="H18" s="10"/>
      <c r="I18" s="39">
        <f>D18*G18*'Conversion Factors'!B57</f>
        <v>0</v>
      </c>
      <c r="J18" s="63"/>
      <c r="K18" s="39">
        <f t="shared" si="0"/>
        <v>0</v>
      </c>
    </row>
    <row r="19" spans="3:14" ht="17.25" customHeight="1" x14ac:dyDescent="0.35">
      <c r="C19" s="2" t="s">
        <v>241</v>
      </c>
      <c r="D19" s="42">
        <v>0</v>
      </c>
      <c r="E19" s="42">
        <v>0</v>
      </c>
      <c r="F19" s="63"/>
      <c r="G19" s="42">
        <v>0</v>
      </c>
      <c r="H19" s="10"/>
      <c r="I19" s="39">
        <f>D19*G19*'Conversion Factors'!B58</f>
        <v>0</v>
      </c>
      <c r="J19" s="39">
        <f>E19*G19*'Conversion Factors'!C58</f>
        <v>0</v>
      </c>
      <c r="K19" s="39">
        <f>SUM(I19:J19)</f>
        <v>0</v>
      </c>
    </row>
    <row r="20" spans="3:14" x14ac:dyDescent="0.35">
      <c r="C20" s="73"/>
    </row>
    <row r="21" spans="3:14" ht="26.5" x14ac:dyDescent="0.35">
      <c r="C21" s="57"/>
      <c r="D21" s="25" t="s">
        <v>179</v>
      </c>
      <c r="E21" s="25" t="s">
        <v>180</v>
      </c>
    </row>
    <row r="22" spans="3:14" ht="25" x14ac:dyDescent="0.35">
      <c r="C22" s="4" t="s">
        <v>204</v>
      </c>
      <c r="D22" s="56"/>
      <c r="E22" s="42">
        <v>0</v>
      </c>
      <c r="I22" s="56"/>
      <c r="J22" s="39">
        <f t="array" ref="J22">E22*'Conversion Factors'!C61</f>
        <v>0</v>
      </c>
      <c r="K22" s="39">
        <f>SUM(I22:J22)</f>
        <v>0</v>
      </c>
    </row>
    <row r="23" spans="3:14" ht="15" thickBot="1" x14ac:dyDescent="0.4">
      <c r="C23" s="7"/>
      <c r="D23" s="71"/>
      <c r="E23" s="10"/>
    </row>
    <row r="24" spans="3:14" ht="15.5" thickTop="1" thickBot="1" x14ac:dyDescent="0.4">
      <c r="H24" s="67" t="s">
        <v>227</v>
      </c>
      <c r="I24" s="68">
        <f>SUM(I12:I22)</f>
        <v>0</v>
      </c>
      <c r="J24" s="68">
        <f>SUM(J12:J22)</f>
        <v>0</v>
      </c>
      <c r="K24" s="69">
        <f>SUM(K12:K22)</f>
        <v>0</v>
      </c>
    </row>
    <row r="25" spans="3:14" ht="15" thickTop="1" x14ac:dyDescent="0.35"/>
    <row r="26" spans="3:14" x14ac:dyDescent="0.35">
      <c r="C26" s="1" t="s">
        <v>226</v>
      </c>
      <c r="N26" s="70"/>
    </row>
  </sheetData>
  <mergeCells count="8">
    <mergeCell ref="C4:K4"/>
    <mergeCell ref="C2:K2"/>
    <mergeCell ref="D10:F10"/>
    <mergeCell ref="D9:G9"/>
    <mergeCell ref="G10:G11"/>
    <mergeCell ref="I10:I11"/>
    <mergeCell ref="J10:J11"/>
    <mergeCell ref="K10:K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3"/>
  <sheetViews>
    <sheetView workbookViewId="0">
      <selection sqref="A1:G1"/>
    </sheetView>
  </sheetViews>
  <sheetFormatPr defaultColWidth="13.54296875" defaultRowHeight="14.5" x14ac:dyDescent="0.35"/>
  <cols>
    <col min="1" max="1" width="34.1796875" customWidth="1"/>
    <col min="9" max="10" width="13.54296875" style="30"/>
  </cols>
  <sheetData>
    <row r="1" spans="1:10" ht="18" x14ac:dyDescent="0.35">
      <c r="A1" s="247" t="s">
        <v>242</v>
      </c>
      <c r="B1" s="247"/>
      <c r="C1" s="247"/>
      <c r="D1" s="247"/>
      <c r="E1" s="247"/>
      <c r="F1" s="247"/>
      <c r="G1" s="247"/>
      <c r="I1" s="28"/>
      <c r="J1" s="28"/>
    </row>
    <row r="3" spans="1:10" ht="39.5" x14ac:dyDescent="0.35">
      <c r="A3" s="8" t="s">
        <v>178</v>
      </c>
      <c r="B3" s="25" t="s">
        <v>243</v>
      </c>
      <c r="C3" s="25" t="s">
        <v>244</v>
      </c>
      <c r="D3" s="25" t="s">
        <v>245</v>
      </c>
      <c r="E3" s="25" t="s">
        <v>246</v>
      </c>
      <c r="F3" s="25" t="s">
        <v>247</v>
      </c>
      <c r="G3" s="25" t="s">
        <v>248</v>
      </c>
    </row>
    <row r="4" spans="1:10" x14ac:dyDescent="0.35">
      <c r="A4" s="3" t="s">
        <v>189</v>
      </c>
      <c r="B4" s="76">
        <v>340</v>
      </c>
      <c r="C4" s="76">
        <v>46</v>
      </c>
      <c r="D4" s="77"/>
      <c r="E4" s="77"/>
      <c r="F4" s="77"/>
      <c r="G4" s="77"/>
    </row>
    <row r="5" spans="1:10" x14ac:dyDescent="0.35">
      <c r="A5" s="3" t="s">
        <v>152</v>
      </c>
      <c r="B5" s="77"/>
      <c r="C5" s="77"/>
      <c r="D5" s="76">
        <v>8.42</v>
      </c>
      <c r="E5" s="77"/>
      <c r="F5" s="77"/>
      <c r="G5" s="77"/>
    </row>
    <row r="6" spans="1:10" x14ac:dyDescent="0.35">
      <c r="A6" s="3" t="s">
        <v>192</v>
      </c>
      <c r="B6" s="77"/>
      <c r="C6" s="76">
        <v>773</v>
      </c>
      <c r="D6" s="77"/>
      <c r="E6" s="77"/>
      <c r="F6" s="77"/>
      <c r="G6" s="77"/>
    </row>
    <row r="7" spans="1:10" x14ac:dyDescent="0.35">
      <c r="A7" s="38" t="s">
        <v>249</v>
      </c>
      <c r="B7" s="77"/>
      <c r="C7" s="77"/>
      <c r="D7" s="77"/>
      <c r="E7" s="76">
        <v>36</v>
      </c>
      <c r="F7" s="77"/>
      <c r="G7" s="77"/>
    </row>
    <row r="8" spans="1:10" x14ac:dyDescent="0.35">
      <c r="A8" s="38" t="s">
        <v>250</v>
      </c>
      <c r="B8" s="77"/>
      <c r="C8" s="77"/>
      <c r="D8" s="77"/>
      <c r="E8" s="76">
        <v>47</v>
      </c>
      <c r="F8" s="77"/>
      <c r="G8" s="77"/>
    </row>
    <row r="9" spans="1:10" x14ac:dyDescent="0.35">
      <c r="A9" s="38" t="s">
        <v>196</v>
      </c>
      <c r="B9" s="77"/>
      <c r="C9" s="77"/>
      <c r="D9" s="77"/>
      <c r="E9" s="76">
        <v>0.25</v>
      </c>
      <c r="F9" s="77"/>
      <c r="G9" s="77"/>
    </row>
    <row r="10" spans="1:10" x14ac:dyDescent="0.35">
      <c r="A10" s="38" t="s">
        <v>251</v>
      </c>
      <c r="B10" s="77"/>
      <c r="C10" s="77"/>
      <c r="D10" s="77"/>
      <c r="E10" s="77"/>
      <c r="F10" s="77"/>
      <c r="G10" s="77"/>
      <c r="I10" s="29"/>
    </row>
    <row r="11" spans="1:10" x14ac:dyDescent="0.35">
      <c r="A11" s="3" t="s">
        <v>198</v>
      </c>
      <c r="B11" s="78">
        <v>3024</v>
      </c>
      <c r="C11" s="78">
        <v>1400</v>
      </c>
      <c r="D11" s="77"/>
      <c r="E11" s="77"/>
      <c r="F11" s="77"/>
      <c r="G11" s="77"/>
    </row>
    <row r="12" spans="1:10" x14ac:dyDescent="0.35">
      <c r="A12" s="3" t="s">
        <v>153</v>
      </c>
      <c r="B12" s="77"/>
      <c r="C12" s="77"/>
      <c r="D12" s="77"/>
      <c r="E12" s="76">
        <v>22.5</v>
      </c>
      <c r="F12" s="77"/>
      <c r="G12" s="77"/>
    </row>
    <row r="13" spans="1:10" x14ac:dyDescent="0.35">
      <c r="A13" s="3" t="s">
        <v>199</v>
      </c>
      <c r="B13" s="76">
        <v>900</v>
      </c>
      <c r="C13" s="76">
        <v>106</v>
      </c>
      <c r="D13" s="77"/>
      <c r="E13" s="77"/>
      <c r="F13" s="77"/>
      <c r="G13" s="77"/>
    </row>
    <row r="14" spans="1:10" x14ac:dyDescent="0.35">
      <c r="A14" s="3" t="s">
        <v>200</v>
      </c>
      <c r="B14" s="76">
        <v>147</v>
      </c>
      <c r="C14" s="76">
        <v>147</v>
      </c>
      <c r="D14" s="77"/>
      <c r="E14" s="77"/>
      <c r="F14" s="76">
        <v>1</v>
      </c>
      <c r="G14" s="77"/>
    </row>
    <row r="15" spans="1:10" x14ac:dyDescent="0.35">
      <c r="A15" s="3" t="s">
        <v>201</v>
      </c>
      <c r="B15" s="76">
        <v>175</v>
      </c>
      <c r="C15" s="76">
        <v>175</v>
      </c>
      <c r="D15" s="77"/>
      <c r="E15" s="76">
        <v>0.26</v>
      </c>
      <c r="F15" s="77"/>
      <c r="G15" s="77"/>
    </row>
    <row r="16" spans="1:10" x14ac:dyDescent="0.35">
      <c r="A16" s="38" t="s">
        <v>252</v>
      </c>
      <c r="B16" s="77"/>
      <c r="C16" s="76">
        <v>67</v>
      </c>
      <c r="D16" s="77"/>
      <c r="E16" s="77"/>
      <c r="F16" s="77"/>
      <c r="G16" s="77"/>
    </row>
    <row r="17" spans="1:9" x14ac:dyDescent="0.35">
      <c r="A17" s="3" t="s">
        <v>203</v>
      </c>
      <c r="B17" s="77"/>
      <c r="C17" s="76">
        <v>860</v>
      </c>
      <c r="D17" s="77"/>
      <c r="E17" s="77"/>
      <c r="F17" s="77"/>
      <c r="G17" s="77"/>
    </row>
    <row r="18" spans="1:9" x14ac:dyDescent="0.35">
      <c r="A18" s="38" t="s">
        <v>204</v>
      </c>
      <c r="B18" s="77"/>
      <c r="C18" s="76">
        <v>900</v>
      </c>
      <c r="D18" s="77"/>
      <c r="E18" s="77"/>
      <c r="F18" s="77"/>
      <c r="G18" s="77"/>
    </row>
    <row r="19" spans="1:9" x14ac:dyDescent="0.35">
      <c r="A19" s="3" t="s">
        <v>205</v>
      </c>
      <c r="B19" s="77"/>
      <c r="C19" s="77"/>
      <c r="D19" s="77"/>
      <c r="E19" s="76">
        <v>27</v>
      </c>
      <c r="F19" s="77"/>
      <c r="G19" s="77"/>
    </row>
    <row r="20" spans="1:9" x14ac:dyDescent="0.35">
      <c r="A20" s="3" t="s">
        <v>206</v>
      </c>
      <c r="B20" s="77"/>
      <c r="C20" s="76">
        <v>467</v>
      </c>
      <c r="D20" s="77"/>
      <c r="E20" s="77"/>
      <c r="F20" s="77"/>
      <c r="G20" s="77"/>
    </row>
    <row r="21" spans="1:9" x14ac:dyDescent="0.35">
      <c r="A21" s="38" t="s">
        <v>253</v>
      </c>
      <c r="B21" s="77"/>
      <c r="C21" s="76">
        <v>400</v>
      </c>
      <c r="D21" s="77"/>
      <c r="E21" s="77"/>
      <c r="F21" s="77"/>
      <c r="G21" s="77"/>
    </row>
    <row r="22" spans="1:9" x14ac:dyDescent="0.35">
      <c r="A22" s="3" t="s">
        <v>131</v>
      </c>
      <c r="B22" s="77"/>
      <c r="C22" s="77"/>
      <c r="D22" s="77"/>
      <c r="E22" s="76">
        <v>0.5</v>
      </c>
      <c r="F22" s="77"/>
      <c r="G22" s="77"/>
    </row>
    <row r="23" spans="1:9" x14ac:dyDescent="0.35">
      <c r="A23" s="3" t="s">
        <v>208</v>
      </c>
      <c r="B23" s="77"/>
      <c r="C23" s="76">
        <v>463</v>
      </c>
      <c r="D23" s="77"/>
      <c r="E23" s="77"/>
      <c r="F23" s="77"/>
      <c r="G23" s="77"/>
    </row>
    <row r="24" spans="1:9" x14ac:dyDescent="0.35">
      <c r="A24" s="3" t="s">
        <v>61</v>
      </c>
      <c r="B24" s="78">
        <v>1800</v>
      </c>
      <c r="C24" s="76">
        <v>380</v>
      </c>
      <c r="D24" s="77"/>
      <c r="E24" s="77"/>
      <c r="F24" s="77"/>
      <c r="G24" s="77"/>
    </row>
    <row r="25" spans="1:9" x14ac:dyDescent="0.35">
      <c r="A25" s="3" t="s">
        <v>116</v>
      </c>
      <c r="B25" s="76">
        <v>600</v>
      </c>
      <c r="C25" s="76">
        <v>400</v>
      </c>
      <c r="D25" s="77"/>
      <c r="E25" s="77"/>
      <c r="F25" s="77"/>
      <c r="G25" s="78">
        <v>16000</v>
      </c>
      <c r="I25" s="29"/>
    </row>
    <row r="26" spans="1:9" x14ac:dyDescent="0.35">
      <c r="A26" s="3" t="s">
        <v>117</v>
      </c>
      <c r="B26" s="76">
        <v>650</v>
      </c>
      <c r="C26" s="76">
        <v>50</v>
      </c>
      <c r="D26" s="77"/>
      <c r="E26" s="77"/>
      <c r="F26" s="77"/>
      <c r="G26" s="77"/>
    </row>
    <row r="27" spans="1:9" x14ac:dyDescent="0.35">
      <c r="A27" s="3" t="s">
        <v>209</v>
      </c>
      <c r="B27" s="77"/>
      <c r="C27" s="77"/>
      <c r="D27" s="77"/>
      <c r="E27" s="76">
        <v>2.9</v>
      </c>
      <c r="F27" s="77"/>
      <c r="G27" s="77"/>
    </row>
    <row r="28" spans="1:9" x14ac:dyDescent="0.35">
      <c r="A28" s="3" t="s">
        <v>210</v>
      </c>
      <c r="B28" s="77"/>
      <c r="C28" s="77"/>
      <c r="D28" s="77"/>
      <c r="E28" s="76">
        <v>3</v>
      </c>
      <c r="F28" s="77"/>
      <c r="G28" s="77"/>
    </row>
    <row r="29" spans="1:9" x14ac:dyDescent="0.35">
      <c r="A29" s="3" t="s">
        <v>118</v>
      </c>
      <c r="B29" s="78">
        <v>1200</v>
      </c>
      <c r="C29" s="78">
        <v>1200</v>
      </c>
      <c r="D29" s="77"/>
      <c r="E29" s="77"/>
      <c r="F29" s="77"/>
      <c r="G29" s="77"/>
    </row>
    <row r="30" spans="1:9" x14ac:dyDescent="0.35">
      <c r="A30" s="3" t="s">
        <v>211</v>
      </c>
      <c r="B30" s="76">
        <v>755</v>
      </c>
      <c r="C30" s="76">
        <v>380</v>
      </c>
      <c r="D30" s="77"/>
      <c r="E30" s="77"/>
      <c r="F30" s="77"/>
      <c r="G30" s="77"/>
    </row>
    <row r="31" spans="1:9" x14ac:dyDescent="0.35">
      <c r="A31" s="3" t="s">
        <v>212</v>
      </c>
      <c r="B31" s="77"/>
      <c r="C31" s="77"/>
      <c r="D31" s="77"/>
      <c r="E31" s="76">
        <v>29.4</v>
      </c>
      <c r="F31" s="77"/>
      <c r="G31" s="77"/>
    </row>
    <row r="32" spans="1:9" x14ac:dyDescent="0.35">
      <c r="A32" s="3" t="s">
        <v>213</v>
      </c>
      <c r="B32" s="76">
        <v>860</v>
      </c>
      <c r="C32" s="76">
        <v>430</v>
      </c>
      <c r="D32" s="77"/>
      <c r="E32" s="77"/>
      <c r="F32" s="77"/>
      <c r="G32" s="77"/>
    </row>
    <row r="33" spans="1:7" x14ac:dyDescent="0.35">
      <c r="A33" s="3" t="s">
        <v>214</v>
      </c>
      <c r="B33" s="77"/>
      <c r="C33" s="77"/>
      <c r="D33" s="77"/>
      <c r="E33" s="76">
        <v>9.8000000000000007</v>
      </c>
      <c r="F33" s="77"/>
      <c r="G33" s="77"/>
    </row>
    <row r="34" spans="1:7" x14ac:dyDescent="0.35">
      <c r="A34" s="3" t="s">
        <v>137</v>
      </c>
      <c r="B34" s="77"/>
      <c r="C34" s="76">
        <v>169</v>
      </c>
      <c r="D34" s="77"/>
      <c r="E34" s="76">
        <v>25</v>
      </c>
      <c r="F34" s="77"/>
      <c r="G34" s="77"/>
    </row>
    <row r="35" spans="1:7" x14ac:dyDescent="0.35">
      <c r="A35" s="3" t="s">
        <v>215</v>
      </c>
      <c r="B35" s="76">
        <v>405</v>
      </c>
      <c r="C35" s="76">
        <v>32</v>
      </c>
      <c r="D35" s="77"/>
      <c r="E35" s="77"/>
      <c r="F35" s="77"/>
      <c r="G35" s="77"/>
    </row>
    <row r="36" spans="1:7" x14ac:dyDescent="0.35">
      <c r="A36" s="3" t="s">
        <v>216</v>
      </c>
      <c r="B36" s="77"/>
      <c r="C36" s="77"/>
      <c r="D36" s="77"/>
      <c r="E36" s="76">
        <v>16.100000000000001</v>
      </c>
      <c r="F36" s="77"/>
      <c r="G36" s="77"/>
    </row>
    <row r="37" spans="1:7" x14ac:dyDescent="0.35">
      <c r="A37" s="3" t="s">
        <v>217</v>
      </c>
      <c r="B37" s="77"/>
      <c r="C37" s="76">
        <v>225</v>
      </c>
      <c r="D37" s="77"/>
      <c r="E37" s="77"/>
      <c r="F37" s="77"/>
      <c r="G37" s="77"/>
    </row>
    <row r="38" spans="1:7" ht="42.75" customHeight="1" x14ac:dyDescent="0.35">
      <c r="A38" s="4" t="s">
        <v>254</v>
      </c>
      <c r="B38" s="77"/>
      <c r="C38" s="76">
        <v>111</v>
      </c>
      <c r="D38" s="77"/>
      <c r="E38" s="77"/>
      <c r="F38" s="77"/>
      <c r="G38" s="77"/>
    </row>
    <row r="39" spans="1:7" x14ac:dyDescent="0.35">
      <c r="A39" s="5" t="s">
        <v>219</v>
      </c>
      <c r="B39" s="76">
        <v>850</v>
      </c>
      <c r="C39" s="76">
        <v>136</v>
      </c>
      <c r="D39" s="77"/>
      <c r="E39" s="76">
        <v>0.9</v>
      </c>
      <c r="F39" s="77"/>
      <c r="G39" s="77"/>
    </row>
    <row r="40" spans="1:7" x14ac:dyDescent="0.35">
      <c r="A40" s="5" t="s">
        <v>220</v>
      </c>
      <c r="B40" s="77"/>
      <c r="C40" s="77"/>
      <c r="D40" s="77"/>
      <c r="E40" s="76">
        <v>67.3</v>
      </c>
      <c r="F40" s="77"/>
      <c r="G40" s="77"/>
    </row>
    <row r="41" spans="1:7" x14ac:dyDescent="0.35">
      <c r="A41" s="3" t="s">
        <v>136</v>
      </c>
      <c r="B41" s="77"/>
      <c r="C41" s="77"/>
      <c r="D41" s="77"/>
      <c r="E41" s="76">
        <v>1</v>
      </c>
      <c r="F41" s="77"/>
      <c r="G41" s="77"/>
    </row>
    <row r="42" spans="1:7" x14ac:dyDescent="0.35">
      <c r="A42" s="3" t="s">
        <v>154</v>
      </c>
      <c r="B42" s="77"/>
      <c r="C42" s="77"/>
      <c r="D42" s="77"/>
      <c r="E42" s="76">
        <v>120</v>
      </c>
      <c r="F42" s="77"/>
      <c r="G42" s="77"/>
    </row>
    <row r="43" spans="1:7" x14ac:dyDescent="0.35">
      <c r="A43" s="3" t="s">
        <v>155</v>
      </c>
      <c r="B43" s="77"/>
      <c r="C43" s="77"/>
      <c r="D43" s="76">
        <v>7.4</v>
      </c>
      <c r="E43" s="77"/>
      <c r="F43" s="77"/>
      <c r="G43" s="77"/>
    </row>
    <row r="44" spans="1:7" x14ac:dyDescent="0.35">
      <c r="A44" s="3" t="s">
        <v>255</v>
      </c>
      <c r="B44" s="76">
        <v>755</v>
      </c>
      <c r="C44" s="76">
        <v>420</v>
      </c>
      <c r="D44" s="77"/>
      <c r="E44" s="77"/>
      <c r="F44" s="77"/>
      <c r="G44" s="77"/>
    </row>
    <row r="45" spans="1:7" x14ac:dyDescent="0.35">
      <c r="A45" s="3" t="s">
        <v>256</v>
      </c>
      <c r="B45" s="77"/>
      <c r="C45" s="76">
        <v>450</v>
      </c>
      <c r="D45" s="77"/>
      <c r="E45" s="77"/>
      <c r="F45" s="77"/>
      <c r="G45" s="77"/>
    </row>
    <row r="46" spans="1:7" x14ac:dyDescent="0.35">
      <c r="A46" s="3" t="s">
        <v>257</v>
      </c>
      <c r="B46" s="76">
        <v>600</v>
      </c>
      <c r="C46" s="76">
        <v>250</v>
      </c>
      <c r="D46" s="77"/>
      <c r="E46" s="77"/>
      <c r="F46" s="77"/>
      <c r="G46" s="77"/>
    </row>
    <row r="47" spans="1:7" x14ac:dyDescent="0.35">
      <c r="A47" s="1" t="s">
        <v>226</v>
      </c>
      <c r="B47" s="27"/>
      <c r="C47" s="1"/>
      <c r="D47" s="1"/>
      <c r="E47" s="1"/>
      <c r="F47" s="1"/>
      <c r="G47" s="1"/>
    </row>
    <row r="48" spans="1:7" x14ac:dyDescent="0.35">
      <c r="A48" s="85"/>
      <c r="B48" s="27"/>
      <c r="C48" s="1"/>
      <c r="D48" s="1"/>
      <c r="E48" s="1"/>
      <c r="F48" s="1"/>
      <c r="G48" s="1"/>
    </row>
    <row r="50" spans="1:9" ht="42.75" customHeight="1" x14ac:dyDescent="0.35">
      <c r="A50" s="8" t="s">
        <v>178</v>
      </c>
      <c r="B50" s="8" t="s">
        <v>258</v>
      </c>
      <c r="C50" s="8" t="s">
        <v>259</v>
      </c>
      <c r="D50" s="64" t="s">
        <v>260</v>
      </c>
      <c r="E50" s="60"/>
      <c r="F50" s="24"/>
      <c r="G50" s="24"/>
      <c r="I50"/>
    </row>
    <row r="51" spans="1:9" x14ac:dyDescent="0.35">
      <c r="A51" s="2" t="s">
        <v>234</v>
      </c>
      <c r="B51" s="77"/>
      <c r="C51" s="76">
        <f>$C$65</f>
        <v>250</v>
      </c>
      <c r="D51" s="79">
        <f>(1/B68)*C51</f>
        <v>1.4403410727660311</v>
      </c>
    </row>
    <row r="52" spans="1:9" x14ac:dyDescent="0.35">
      <c r="A52" s="2" t="s">
        <v>235</v>
      </c>
      <c r="B52" s="77"/>
      <c r="C52" s="76">
        <f>$C$65</f>
        <v>250</v>
      </c>
      <c r="D52" s="79">
        <f>(1/B68)*C51</f>
        <v>1.4403410727660311</v>
      </c>
    </row>
    <row r="53" spans="1:9" x14ac:dyDescent="0.35">
      <c r="A53" s="2" t="s">
        <v>236</v>
      </c>
      <c r="B53" s="77"/>
      <c r="C53" s="76">
        <f>$C$65</f>
        <v>250</v>
      </c>
      <c r="D53" s="80"/>
    </row>
    <row r="54" spans="1:9" x14ac:dyDescent="0.35">
      <c r="A54" s="2" t="s">
        <v>237</v>
      </c>
      <c r="B54" s="77"/>
      <c r="C54" s="76">
        <f>$C$65</f>
        <v>250</v>
      </c>
      <c r="D54" s="80"/>
    </row>
    <row r="55" spans="1:9" x14ac:dyDescent="0.35">
      <c r="A55" s="2" t="s">
        <v>238</v>
      </c>
      <c r="B55" s="77"/>
      <c r="C55" s="76">
        <f>$C$65</f>
        <v>250</v>
      </c>
      <c r="D55" s="80"/>
    </row>
    <row r="56" spans="1:9" x14ac:dyDescent="0.35">
      <c r="A56" s="2" t="s">
        <v>239</v>
      </c>
      <c r="B56" s="81">
        <f>B65</f>
        <v>600</v>
      </c>
      <c r="C56" s="80"/>
      <c r="D56" s="80"/>
      <c r="I56"/>
    </row>
    <row r="57" spans="1:9" x14ac:dyDescent="0.35">
      <c r="A57" s="2" t="s">
        <v>240</v>
      </c>
      <c r="B57" s="81">
        <f>B65</f>
        <v>600</v>
      </c>
      <c r="C57" s="80"/>
      <c r="D57" s="80"/>
      <c r="I57" s="58"/>
    </row>
    <row r="58" spans="1:9" x14ac:dyDescent="0.35">
      <c r="A58" s="2" t="s">
        <v>241</v>
      </c>
      <c r="B58" s="81">
        <f>B65</f>
        <v>600</v>
      </c>
      <c r="C58" s="82">
        <f>$C$65</f>
        <v>250</v>
      </c>
      <c r="D58" s="80"/>
      <c r="I58" s="59"/>
    </row>
    <row r="59" spans="1:9" x14ac:dyDescent="0.35">
      <c r="A59" s="1"/>
      <c r="B59" s="74"/>
      <c r="C59" s="74"/>
      <c r="D59" s="71"/>
      <c r="I59" s="59"/>
    </row>
    <row r="60" spans="1:9" ht="39.5" x14ac:dyDescent="0.35">
      <c r="A60" s="57"/>
      <c r="B60" s="25" t="s">
        <v>243</v>
      </c>
      <c r="C60" s="25" t="s">
        <v>244</v>
      </c>
      <c r="D60" s="71"/>
      <c r="I60" s="59"/>
    </row>
    <row r="61" spans="1:9" x14ac:dyDescent="0.35">
      <c r="A61" s="2" t="s">
        <v>204</v>
      </c>
      <c r="B61" s="56"/>
      <c r="C61" s="83">
        <v>900</v>
      </c>
      <c r="D61" s="71"/>
      <c r="I61" s="59"/>
    </row>
    <row r="62" spans="1:9" x14ac:dyDescent="0.35">
      <c r="A62" s="1"/>
      <c r="B62" s="71"/>
      <c r="C62" s="75"/>
      <c r="D62" s="71"/>
      <c r="I62" s="59"/>
    </row>
    <row r="63" spans="1:9" x14ac:dyDescent="0.35">
      <c r="A63" s="1" t="s">
        <v>261</v>
      </c>
      <c r="D63" s="62"/>
      <c r="I63"/>
    </row>
    <row r="64" spans="1:9" ht="43.5" x14ac:dyDescent="0.35">
      <c r="A64" s="57"/>
      <c r="B64" s="72" t="s">
        <v>243</v>
      </c>
      <c r="C64" s="72" t="s">
        <v>244</v>
      </c>
      <c r="D64" s="62"/>
      <c r="I64"/>
    </row>
    <row r="65" spans="1:9" x14ac:dyDescent="0.35">
      <c r="A65" s="3" t="s">
        <v>257</v>
      </c>
      <c r="B65" s="76">
        <v>600</v>
      </c>
      <c r="C65" s="76">
        <v>250</v>
      </c>
      <c r="D65" s="62"/>
      <c r="I65"/>
    </row>
    <row r="66" spans="1:9" x14ac:dyDescent="0.35">
      <c r="A66" s="1" t="s">
        <v>226</v>
      </c>
      <c r="B66" s="71"/>
      <c r="C66" s="71"/>
      <c r="D66" s="62"/>
      <c r="I66"/>
    </row>
    <row r="67" spans="1:9" x14ac:dyDescent="0.35">
      <c r="A67" s="85"/>
      <c r="B67" s="71"/>
      <c r="C67" s="71"/>
      <c r="D67" s="62"/>
      <c r="I67"/>
    </row>
    <row r="68" spans="1:9" x14ac:dyDescent="0.35">
      <c r="A68" s="88" t="s">
        <v>262</v>
      </c>
      <c r="B68" s="89">
        <v>173.57</v>
      </c>
      <c r="C68" s="1" t="s">
        <v>263</v>
      </c>
    </row>
    <row r="69" spans="1:9" x14ac:dyDescent="0.35">
      <c r="A69" s="90" t="s">
        <v>264</v>
      </c>
      <c r="B69" s="89"/>
      <c r="C69" s="1"/>
    </row>
    <row r="70" spans="1:9" x14ac:dyDescent="0.35">
      <c r="A70" s="92"/>
      <c r="B70" s="1"/>
      <c r="C70" s="1"/>
    </row>
    <row r="71" spans="1:9" x14ac:dyDescent="0.35">
      <c r="A71" s="35">
        <v>1</v>
      </c>
      <c r="B71" s="93">
        <v>2000</v>
      </c>
      <c r="C71" s="1"/>
    </row>
    <row r="72" spans="1:9" x14ac:dyDescent="0.35">
      <c r="A72" s="94" t="s">
        <v>191</v>
      </c>
      <c r="B72" s="94" t="s">
        <v>190</v>
      </c>
      <c r="C72" s="1"/>
    </row>
    <row r="73" spans="1:9" x14ac:dyDescent="0.35">
      <c r="A73" s="1"/>
      <c r="B73" s="1"/>
      <c r="C73" s="1"/>
    </row>
  </sheetData>
  <mergeCells count="1">
    <mergeCell ref="A1:G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BCE2-835D-4959-81C2-9E3CD387C518}">
  <sheetPr codeName="Sheet8"/>
  <dimension ref="B2:S67"/>
  <sheetViews>
    <sheetView showGridLines="0" zoomScale="85" zoomScaleNormal="85" workbookViewId="0">
      <selection activeCell="F23" sqref="F23"/>
    </sheetView>
  </sheetViews>
  <sheetFormatPr defaultColWidth="9.1796875" defaultRowHeight="14" x14ac:dyDescent="0.3"/>
  <cols>
    <col min="1" max="1" width="9.1796875" style="146"/>
    <col min="2" max="2" width="6.1796875" style="146" hidden="1" customWidth="1"/>
    <col min="3" max="3" width="9.1796875" style="146"/>
    <col min="4" max="4" width="4.26953125" style="146" customWidth="1"/>
    <col min="5" max="5" width="101.54296875" style="146" customWidth="1"/>
    <col min="6" max="6" width="11.453125" style="146" customWidth="1"/>
    <col min="7" max="7" width="28.453125" style="146" customWidth="1"/>
    <col min="8" max="16384" width="9.1796875" style="146"/>
  </cols>
  <sheetData>
    <row r="2" spans="2:19" ht="23" x14ac:dyDescent="0.3">
      <c r="C2" s="120" t="s">
        <v>265</v>
      </c>
      <c r="D2" s="120"/>
    </row>
    <row r="4" spans="2:19" ht="20" x14ac:dyDescent="0.3">
      <c r="C4" s="126" t="s">
        <v>70</v>
      </c>
    </row>
    <row r="5" spans="2:19" ht="42.75" customHeight="1" x14ac:dyDescent="0.35">
      <c r="C5" s="248" t="s">
        <v>266</v>
      </c>
      <c r="D5" s="248"/>
      <c r="E5" s="248"/>
      <c r="F5" s="248"/>
      <c r="G5" s="248"/>
      <c r="H5" s="248"/>
      <c r="I5" s="248"/>
      <c r="J5" s="248"/>
      <c r="K5" s="248"/>
      <c r="L5" s="248"/>
      <c r="M5" s="248"/>
      <c r="N5" s="248"/>
      <c r="O5" s="108"/>
      <c r="P5" s="108"/>
      <c r="Q5" s="108"/>
      <c r="R5" s="108"/>
      <c r="S5" s="108"/>
    </row>
    <row r="6" spans="2:19" ht="33.75" customHeight="1" x14ac:dyDescent="0.35">
      <c r="C6" s="248" t="s">
        <v>267</v>
      </c>
      <c r="D6" s="248"/>
      <c r="E6" s="248"/>
      <c r="F6" s="248"/>
      <c r="G6" s="248"/>
      <c r="H6" s="248"/>
      <c r="I6" s="248"/>
      <c r="J6" s="248"/>
      <c r="K6" s="248"/>
      <c r="L6" s="248"/>
      <c r="M6" s="248"/>
      <c r="N6" s="248"/>
      <c r="O6" s="108"/>
      <c r="P6" s="108"/>
      <c r="Q6" s="108"/>
      <c r="R6" s="108"/>
      <c r="S6" s="108"/>
    </row>
    <row r="7" spans="2:19" ht="15.5" hidden="1" x14ac:dyDescent="0.35">
      <c r="C7" s="108"/>
      <c r="D7" s="108"/>
      <c r="E7" s="108"/>
      <c r="F7" s="108"/>
      <c r="G7" s="108"/>
      <c r="H7" s="108"/>
      <c r="I7" s="108"/>
      <c r="J7" s="108"/>
      <c r="K7" s="108"/>
      <c r="L7" s="108"/>
      <c r="M7" s="108"/>
      <c r="N7" s="108"/>
      <c r="O7" s="108"/>
      <c r="P7" s="108"/>
      <c r="Q7" s="108"/>
      <c r="R7" s="108"/>
      <c r="S7" s="108"/>
    </row>
    <row r="8" spans="2:19" ht="15.5" hidden="1" x14ac:dyDescent="0.35">
      <c r="B8" s="203" t="s">
        <v>9</v>
      </c>
      <c r="C8" s="147"/>
      <c r="D8" s="147"/>
      <c r="E8" s="147" t="s">
        <v>268</v>
      </c>
      <c r="F8" s="108"/>
      <c r="G8" s="108"/>
      <c r="H8" s="108"/>
      <c r="I8" s="108"/>
      <c r="J8" s="108"/>
      <c r="K8" s="108"/>
      <c r="L8" s="108"/>
      <c r="M8" s="108"/>
      <c r="N8" s="108"/>
      <c r="O8" s="108"/>
      <c r="P8" s="108"/>
      <c r="Q8" s="108"/>
      <c r="R8" s="108"/>
      <c r="S8" s="108"/>
    </row>
    <row r="9" spans="2:19" ht="50.5" hidden="1" customHeight="1" x14ac:dyDescent="0.35">
      <c r="B9" s="203"/>
      <c r="C9" s="108"/>
      <c r="D9" s="108"/>
      <c r="E9" s="186" t="s">
        <v>269</v>
      </c>
      <c r="F9" s="186"/>
      <c r="G9" s="193"/>
      <c r="H9" s="186"/>
      <c r="I9" s="186"/>
      <c r="J9" s="186"/>
      <c r="K9" s="186"/>
      <c r="L9" s="186"/>
      <c r="M9" s="186"/>
      <c r="N9" s="186"/>
      <c r="O9" s="153"/>
      <c r="P9" s="108"/>
      <c r="Q9" s="108"/>
      <c r="R9" s="108"/>
      <c r="S9" s="108"/>
    </row>
    <row r="10" spans="2:19" ht="18.75" hidden="1" customHeight="1" x14ac:dyDescent="0.35">
      <c r="B10" s="203"/>
      <c r="C10" s="108"/>
      <c r="D10" s="108"/>
      <c r="E10" s="154" t="str">
        <f>IF(E12&gt;0,"Yes","No")</f>
        <v>No</v>
      </c>
      <c r="F10" s="108"/>
      <c r="G10" s="108"/>
      <c r="H10" s="108"/>
      <c r="I10" s="108"/>
      <c r="J10" s="108"/>
      <c r="K10" s="108"/>
      <c r="L10" s="108"/>
      <c r="M10" s="108"/>
      <c r="N10" s="108"/>
      <c r="O10" s="108"/>
      <c r="P10" s="108"/>
      <c r="Q10" s="108"/>
      <c r="R10" s="108"/>
      <c r="S10" s="108"/>
    </row>
    <row r="11" spans="2:19" ht="20.25" hidden="1" customHeight="1" x14ac:dyDescent="0.35">
      <c r="B11" s="203"/>
      <c r="C11" s="108"/>
      <c r="D11" s="108"/>
      <c r="E11" s="108" t="s">
        <v>270</v>
      </c>
      <c r="F11" s="108"/>
      <c r="G11" s="205"/>
      <c r="H11" s="108"/>
      <c r="I11" s="108"/>
      <c r="J11" s="108"/>
      <c r="K11" s="108"/>
      <c r="L11" s="108"/>
      <c r="M11" s="108"/>
      <c r="N11" s="108"/>
      <c r="O11" s="108"/>
      <c r="P11" s="108"/>
      <c r="Q11" s="108"/>
      <c r="R11" s="108"/>
      <c r="S11" s="108"/>
    </row>
    <row r="12" spans="2:19" ht="20.25" hidden="1" customHeight="1" x14ac:dyDescent="0.35">
      <c r="B12" s="203"/>
      <c r="C12" s="108"/>
      <c r="D12" s="108"/>
      <c r="E12" s="204">
        <f>E15</f>
        <v>0</v>
      </c>
      <c r="F12" s="108"/>
      <c r="H12" s="108"/>
      <c r="I12" s="108"/>
      <c r="J12" s="108"/>
      <c r="K12" s="108"/>
      <c r="L12" s="108"/>
      <c r="M12" s="108"/>
      <c r="N12" s="108"/>
      <c r="O12" s="108"/>
      <c r="P12" s="108"/>
      <c r="Q12" s="108"/>
      <c r="R12" s="108"/>
      <c r="S12" s="108"/>
    </row>
    <row r="13" spans="2:19" ht="20.25" hidden="1" customHeight="1" x14ac:dyDescent="0.35">
      <c r="B13" s="203"/>
      <c r="C13" s="108"/>
      <c r="D13" s="108"/>
      <c r="E13" s="108"/>
      <c r="F13" s="108"/>
      <c r="H13" s="108"/>
      <c r="I13" s="108"/>
      <c r="J13" s="108"/>
      <c r="K13" s="108"/>
      <c r="L13" s="108"/>
      <c r="M13" s="108"/>
      <c r="N13" s="108"/>
      <c r="O13" s="108"/>
      <c r="P13" s="108"/>
      <c r="Q13" s="108"/>
      <c r="R13" s="108"/>
      <c r="S13" s="108"/>
    </row>
    <row r="14" spans="2:19" ht="80.25" customHeight="1" x14ac:dyDescent="0.35">
      <c r="B14" s="203"/>
      <c r="C14" s="155" t="s">
        <v>9</v>
      </c>
      <c r="D14" s="108"/>
      <c r="E14" s="202" t="s">
        <v>271</v>
      </c>
      <c r="F14" s="108"/>
      <c r="H14" s="108"/>
      <c r="I14" s="108"/>
      <c r="J14" s="108"/>
      <c r="K14" s="108"/>
      <c r="L14" s="108"/>
      <c r="M14" s="108"/>
      <c r="N14" s="108"/>
      <c r="O14" s="108"/>
      <c r="P14" s="108"/>
      <c r="Q14" s="108"/>
      <c r="R14" s="108"/>
      <c r="S14" s="108"/>
    </row>
    <row r="15" spans="2:19" ht="20.25" customHeight="1" x14ac:dyDescent="0.35">
      <c r="B15" s="203"/>
      <c r="C15" s="108"/>
      <c r="D15" s="108"/>
      <c r="E15" s="154"/>
      <c r="F15" s="108"/>
      <c r="H15" s="108"/>
      <c r="I15" s="108"/>
      <c r="J15" s="108"/>
      <c r="K15" s="108"/>
      <c r="L15" s="108"/>
      <c r="M15" s="108"/>
      <c r="N15" s="108"/>
      <c r="O15" s="108"/>
      <c r="P15" s="108"/>
      <c r="Q15" s="108"/>
      <c r="R15" s="108"/>
      <c r="S15" s="108"/>
    </row>
    <row r="16" spans="2:19" ht="20.25" customHeight="1" x14ac:dyDescent="0.35">
      <c r="B16" s="203"/>
      <c r="C16" s="108"/>
      <c r="D16" s="108"/>
      <c r="E16" s="108"/>
      <c r="F16" s="108"/>
      <c r="H16" s="108"/>
      <c r="I16" s="108"/>
      <c r="J16" s="108"/>
      <c r="K16" s="108"/>
      <c r="L16" s="108"/>
      <c r="M16" s="108"/>
      <c r="N16" s="108"/>
      <c r="O16" s="108"/>
      <c r="P16" s="108"/>
      <c r="Q16" s="108"/>
      <c r="R16" s="108"/>
      <c r="S16" s="108"/>
    </row>
    <row r="17" spans="2:19" ht="83.25" customHeight="1" x14ac:dyDescent="0.35">
      <c r="B17" s="155" t="s">
        <v>16</v>
      </c>
      <c r="C17" s="155" t="s">
        <v>16</v>
      </c>
      <c r="D17" s="108"/>
      <c r="E17" s="202" t="s">
        <v>272</v>
      </c>
      <c r="F17" s="108"/>
      <c r="H17" s="108"/>
      <c r="I17" s="108"/>
      <c r="J17" s="108"/>
      <c r="K17" s="108"/>
      <c r="L17" s="108"/>
      <c r="M17" s="108"/>
      <c r="N17" s="108"/>
      <c r="O17" s="108"/>
      <c r="P17" s="108"/>
      <c r="Q17" s="108"/>
      <c r="R17" s="108"/>
      <c r="S17" s="108"/>
    </row>
    <row r="18" spans="2:19" ht="20.25" customHeight="1" x14ac:dyDescent="0.35">
      <c r="B18" s="203"/>
      <c r="C18" s="108"/>
      <c r="D18" s="108"/>
      <c r="E18" s="154"/>
      <c r="F18" s="108"/>
      <c r="H18" s="108"/>
      <c r="I18" s="108"/>
      <c r="J18" s="108"/>
      <c r="K18" s="108"/>
      <c r="L18" s="108"/>
      <c r="M18" s="108"/>
      <c r="N18" s="108"/>
      <c r="O18" s="108"/>
      <c r="P18" s="108"/>
      <c r="Q18" s="108"/>
      <c r="R18" s="108"/>
      <c r="S18" s="108"/>
    </row>
    <row r="19" spans="2:19" ht="15.5" x14ac:dyDescent="0.35">
      <c r="B19" s="203"/>
      <c r="C19" s="108"/>
      <c r="D19" s="108"/>
      <c r="E19" s="108"/>
      <c r="F19" s="108"/>
      <c r="G19" s="108"/>
      <c r="H19" s="108"/>
      <c r="I19" s="108"/>
      <c r="J19" s="108"/>
      <c r="K19" s="108"/>
      <c r="L19" s="108"/>
      <c r="M19" s="108"/>
      <c r="N19" s="108"/>
      <c r="O19" s="108"/>
      <c r="P19" s="108"/>
      <c r="Q19" s="108"/>
      <c r="R19" s="108"/>
      <c r="S19" s="108"/>
    </row>
    <row r="20" spans="2:19" ht="36" customHeight="1" x14ac:dyDescent="0.35">
      <c r="B20" s="206" t="s">
        <v>16</v>
      </c>
      <c r="C20" s="155" t="s">
        <v>18</v>
      </c>
      <c r="D20" s="155"/>
      <c r="E20" s="186" t="s">
        <v>273</v>
      </c>
      <c r="F20" s="186"/>
      <c r="G20" s="186"/>
      <c r="H20" s="186"/>
      <c r="I20" s="186"/>
      <c r="J20" s="186"/>
      <c r="K20" s="186"/>
      <c r="L20" s="186"/>
      <c r="M20" s="186"/>
      <c r="N20" s="186"/>
      <c r="O20" s="108"/>
      <c r="P20" s="108"/>
      <c r="Q20" s="108"/>
      <c r="R20" s="108"/>
      <c r="S20" s="108"/>
    </row>
    <row r="21" spans="2:19" ht="19.5" customHeight="1" x14ac:dyDescent="0.35">
      <c r="B21" s="203"/>
      <c r="C21" s="108"/>
      <c r="D21" s="108"/>
      <c r="E21" s="154"/>
      <c r="F21" s="108"/>
      <c r="G21" s="108"/>
      <c r="H21" s="108"/>
      <c r="I21" s="108"/>
      <c r="J21" s="108"/>
      <c r="K21" s="108"/>
      <c r="L21" s="108"/>
      <c r="M21" s="108"/>
      <c r="N21" s="108"/>
      <c r="O21" s="108"/>
      <c r="P21" s="108"/>
      <c r="Q21" s="108"/>
      <c r="R21" s="108"/>
      <c r="S21" s="108"/>
    </row>
    <row r="22" spans="2:19" ht="18" customHeight="1" x14ac:dyDescent="0.35">
      <c r="B22" s="203"/>
      <c r="C22" s="108"/>
      <c r="D22" s="108"/>
      <c r="E22" s="108" t="s">
        <v>270</v>
      </c>
      <c r="F22" s="108"/>
      <c r="H22" s="108"/>
      <c r="I22" s="108"/>
      <c r="J22" s="108"/>
      <c r="K22" s="108"/>
      <c r="L22" s="108"/>
      <c r="M22" s="108"/>
      <c r="N22" s="108"/>
      <c r="O22" s="108"/>
      <c r="P22" s="108"/>
      <c r="Q22" s="108"/>
      <c r="R22" s="108"/>
      <c r="S22" s="108"/>
    </row>
    <row r="23" spans="2:19" ht="18" customHeight="1" x14ac:dyDescent="0.35">
      <c r="B23" s="203"/>
      <c r="C23" s="108"/>
      <c r="D23" s="108"/>
      <c r="E23" s="154"/>
      <c r="F23" s="108"/>
      <c r="H23" s="108"/>
      <c r="I23" s="108"/>
      <c r="J23" s="108"/>
      <c r="K23" s="108"/>
      <c r="L23" s="108"/>
      <c r="M23" s="108"/>
      <c r="N23" s="108"/>
      <c r="O23" s="108"/>
      <c r="P23" s="108"/>
      <c r="Q23" s="108"/>
      <c r="R23" s="108"/>
      <c r="S23" s="108"/>
    </row>
    <row r="24" spans="2:19" ht="15.5" x14ac:dyDescent="0.35">
      <c r="B24" s="203"/>
      <c r="C24" s="108"/>
      <c r="D24" s="108"/>
      <c r="E24" s="108"/>
      <c r="F24" s="108"/>
      <c r="G24" s="108"/>
      <c r="H24" s="108"/>
      <c r="I24" s="108"/>
      <c r="J24" s="108"/>
      <c r="K24" s="108"/>
      <c r="L24" s="108"/>
      <c r="M24" s="108"/>
      <c r="N24" s="108"/>
      <c r="O24" s="108"/>
      <c r="P24" s="108"/>
      <c r="Q24" s="108"/>
      <c r="R24" s="108"/>
      <c r="S24" s="108"/>
    </row>
    <row r="25" spans="2:19" ht="50.25" customHeight="1" x14ac:dyDescent="0.35">
      <c r="B25" s="206" t="s">
        <v>18</v>
      </c>
      <c r="C25" s="155" t="s">
        <v>23</v>
      </c>
      <c r="D25" s="155"/>
      <c r="E25" s="186" t="s">
        <v>274</v>
      </c>
      <c r="F25" s="186"/>
      <c r="G25" s="186"/>
      <c r="H25" s="186"/>
      <c r="I25" s="186"/>
      <c r="J25" s="186"/>
      <c r="K25" s="186"/>
      <c r="L25" s="186"/>
      <c r="M25" s="186"/>
      <c r="N25" s="186"/>
      <c r="O25" s="108"/>
      <c r="P25" s="108"/>
      <c r="Q25" s="108"/>
      <c r="R25" s="108"/>
      <c r="S25" s="108"/>
    </row>
    <row r="26" spans="2:19" ht="15.5" x14ac:dyDescent="0.35">
      <c r="B26" s="203"/>
      <c r="C26" s="108"/>
      <c r="D26" s="108"/>
      <c r="E26" s="154"/>
      <c r="F26" s="108"/>
      <c r="G26" s="108"/>
      <c r="H26" s="108"/>
      <c r="I26" s="108"/>
      <c r="J26" s="108"/>
      <c r="K26" s="108"/>
      <c r="L26" s="108"/>
      <c r="M26" s="108"/>
      <c r="N26" s="108"/>
      <c r="O26" s="108"/>
      <c r="P26" s="108"/>
      <c r="Q26" s="108"/>
      <c r="R26" s="108"/>
      <c r="S26" s="108"/>
    </row>
    <row r="27" spans="2:19" ht="15.5" x14ac:dyDescent="0.35">
      <c r="B27" s="203"/>
      <c r="C27" s="108"/>
      <c r="D27" s="108"/>
      <c r="E27" s="108"/>
      <c r="F27" s="108"/>
      <c r="G27" s="108"/>
      <c r="H27" s="108"/>
      <c r="I27" s="108"/>
      <c r="J27" s="108"/>
      <c r="K27" s="108"/>
      <c r="L27" s="108"/>
      <c r="M27" s="108"/>
      <c r="N27" s="108"/>
      <c r="O27" s="108"/>
      <c r="P27" s="108"/>
      <c r="Q27" s="108"/>
      <c r="R27" s="108"/>
      <c r="S27" s="108"/>
    </row>
    <row r="28" spans="2:19" ht="15.5" x14ac:dyDescent="0.35">
      <c r="B28" s="203"/>
      <c r="C28" s="108"/>
      <c r="D28" s="108"/>
      <c r="E28" s="147" t="s">
        <v>275</v>
      </c>
      <c r="F28" s="108"/>
      <c r="G28" s="108"/>
      <c r="H28" s="108"/>
      <c r="I28" s="108"/>
      <c r="J28" s="108"/>
      <c r="K28" s="108"/>
      <c r="L28" s="108"/>
      <c r="M28" s="108"/>
      <c r="N28" s="108"/>
      <c r="O28" s="108"/>
      <c r="P28" s="108"/>
      <c r="Q28" s="108"/>
      <c r="R28" s="108"/>
      <c r="S28" s="108"/>
    </row>
    <row r="29" spans="2:19" ht="15.5" x14ac:dyDescent="0.35">
      <c r="B29" s="203"/>
      <c r="C29" s="108"/>
      <c r="D29" s="154"/>
      <c r="E29" s="108" t="s">
        <v>276</v>
      </c>
      <c r="F29" s="158"/>
      <c r="J29" s="108"/>
      <c r="K29" s="108"/>
      <c r="L29" s="108"/>
      <c r="M29" s="108"/>
      <c r="N29" s="108"/>
      <c r="O29" s="108"/>
      <c r="P29" s="108"/>
      <c r="Q29" s="108"/>
      <c r="R29" s="108"/>
      <c r="S29" s="108"/>
    </row>
    <row r="30" spans="2:19" ht="15.5" x14ac:dyDescent="0.35">
      <c r="B30" s="203"/>
      <c r="C30" s="108"/>
      <c r="D30" s="154"/>
      <c r="E30" s="108" t="s">
        <v>277</v>
      </c>
      <c r="F30" s="158"/>
      <c r="G30" s="108"/>
      <c r="J30" s="108"/>
      <c r="K30" s="108"/>
      <c r="L30" s="108"/>
      <c r="M30" s="108"/>
      <c r="N30" s="108"/>
      <c r="O30" s="108"/>
      <c r="P30" s="108"/>
      <c r="Q30" s="108"/>
      <c r="R30" s="108"/>
      <c r="S30" s="108"/>
    </row>
    <row r="31" spans="2:19" ht="15.5" x14ac:dyDescent="0.35">
      <c r="B31" s="203"/>
      <c r="C31" s="108"/>
      <c r="D31" s="154"/>
      <c r="E31" s="108" t="s">
        <v>278</v>
      </c>
      <c r="F31" s="158"/>
      <c r="G31" s="108"/>
      <c r="J31" s="108"/>
      <c r="K31" s="108"/>
      <c r="L31" s="108"/>
      <c r="M31" s="108"/>
      <c r="N31" s="108"/>
      <c r="O31" s="108"/>
      <c r="P31" s="108"/>
      <c r="Q31" s="108"/>
      <c r="R31" s="108"/>
      <c r="S31" s="108"/>
    </row>
    <row r="32" spans="2:19" ht="15.5" x14ac:dyDescent="0.35">
      <c r="B32" s="203"/>
      <c r="C32" s="108"/>
      <c r="D32" s="154"/>
      <c r="E32" s="108" t="s">
        <v>279</v>
      </c>
      <c r="F32" s="158"/>
      <c r="G32" s="108"/>
      <c r="J32" s="108"/>
      <c r="K32" s="108"/>
      <c r="L32" s="108"/>
      <c r="M32" s="108"/>
      <c r="N32" s="108"/>
      <c r="O32" s="108"/>
      <c r="P32" s="108"/>
      <c r="Q32" s="108"/>
      <c r="R32" s="108"/>
      <c r="S32" s="108"/>
    </row>
    <row r="33" spans="2:19" ht="15.5" x14ac:dyDescent="0.35">
      <c r="B33" s="203"/>
      <c r="C33" s="108"/>
      <c r="D33" s="154"/>
      <c r="E33" s="108" t="s">
        <v>280</v>
      </c>
      <c r="F33" s="158"/>
      <c r="G33" s="108"/>
      <c r="J33" s="108"/>
      <c r="K33" s="108"/>
      <c r="L33" s="108"/>
      <c r="M33" s="108"/>
      <c r="N33" s="108"/>
      <c r="O33" s="108"/>
      <c r="P33" s="108"/>
      <c r="Q33" s="108"/>
      <c r="R33" s="108"/>
      <c r="S33" s="108"/>
    </row>
    <row r="34" spans="2:19" ht="15.5" x14ac:dyDescent="0.35">
      <c r="B34" s="203"/>
      <c r="C34" s="108"/>
      <c r="D34" s="154"/>
      <c r="E34" s="108" t="s">
        <v>281</v>
      </c>
      <c r="F34" s="158"/>
      <c r="G34" s="108"/>
      <c r="J34" s="108"/>
      <c r="K34" s="108"/>
      <c r="L34" s="108"/>
      <c r="M34" s="108"/>
      <c r="N34" s="108"/>
      <c r="O34" s="108"/>
      <c r="P34" s="108"/>
      <c r="Q34" s="108"/>
      <c r="R34" s="108"/>
      <c r="S34" s="108"/>
    </row>
    <row r="35" spans="2:19" ht="15.5" x14ac:dyDescent="0.35">
      <c r="B35" s="203"/>
      <c r="C35" s="108"/>
      <c r="D35" s="108"/>
      <c r="E35" s="108"/>
      <c r="F35" s="108"/>
      <c r="G35" s="108"/>
      <c r="H35" s="108"/>
      <c r="I35" s="108"/>
      <c r="J35" s="108"/>
      <c r="K35" s="108"/>
      <c r="L35" s="108"/>
      <c r="M35" s="108"/>
      <c r="N35" s="108"/>
      <c r="O35" s="108"/>
      <c r="P35" s="108"/>
      <c r="Q35" s="108"/>
      <c r="R35" s="108"/>
      <c r="S35" s="108"/>
    </row>
    <row r="36" spans="2:19" ht="15.5" x14ac:dyDescent="0.35">
      <c r="B36" s="203"/>
      <c r="C36" s="108"/>
      <c r="D36" s="108"/>
      <c r="E36" s="147" t="s">
        <v>282</v>
      </c>
      <c r="F36" s="108"/>
      <c r="G36" s="108"/>
      <c r="H36" s="108"/>
      <c r="I36" s="108"/>
      <c r="J36" s="108"/>
      <c r="K36" s="108"/>
      <c r="L36" s="108"/>
      <c r="M36" s="108"/>
      <c r="N36" s="108"/>
      <c r="O36" s="108"/>
      <c r="P36" s="108"/>
      <c r="Q36" s="108"/>
      <c r="R36" s="108"/>
      <c r="S36" s="108"/>
    </row>
    <row r="37" spans="2:19" ht="33.75" customHeight="1" x14ac:dyDescent="0.35">
      <c r="B37" s="203"/>
      <c r="C37" s="108"/>
      <c r="D37" s="108"/>
      <c r="E37" s="168"/>
      <c r="F37" s="169"/>
      <c r="G37" s="169"/>
      <c r="H37" s="169"/>
      <c r="I37" s="169"/>
      <c r="J37" s="169"/>
      <c r="K37" s="169"/>
      <c r="L37" s="169"/>
      <c r="M37" s="170"/>
      <c r="N37" s="108"/>
      <c r="O37" s="108"/>
      <c r="P37" s="108"/>
      <c r="Q37" s="108"/>
      <c r="R37" s="108"/>
      <c r="S37" s="108"/>
    </row>
    <row r="38" spans="2:19" ht="15.5" x14ac:dyDescent="0.35">
      <c r="B38" s="203"/>
      <c r="C38" s="108"/>
      <c r="D38" s="108"/>
      <c r="E38" s="108"/>
      <c r="F38" s="108"/>
      <c r="G38" s="108"/>
      <c r="H38" s="108"/>
      <c r="I38" s="108"/>
      <c r="J38" s="108"/>
      <c r="K38" s="108"/>
      <c r="L38" s="108"/>
      <c r="M38" s="108"/>
      <c r="N38" s="108"/>
      <c r="O38" s="108"/>
      <c r="P38" s="108"/>
      <c r="Q38" s="108"/>
      <c r="R38" s="108"/>
      <c r="S38" s="108"/>
    </row>
    <row r="39" spans="2:19" ht="87" customHeight="1" x14ac:dyDescent="0.35">
      <c r="B39" s="203" t="s">
        <v>23</v>
      </c>
      <c r="C39" s="155" t="s">
        <v>25</v>
      </c>
      <c r="D39" s="155"/>
      <c r="E39" s="186" t="s">
        <v>283</v>
      </c>
      <c r="F39" s="186"/>
      <c r="G39" s="186"/>
      <c r="H39" s="186"/>
      <c r="I39" s="186"/>
      <c r="J39" s="186"/>
      <c r="K39" s="186"/>
      <c r="L39" s="186"/>
      <c r="M39" s="186"/>
      <c r="N39" s="186"/>
      <c r="O39" s="108"/>
      <c r="P39" s="108"/>
      <c r="Q39" s="108"/>
      <c r="R39" s="108"/>
      <c r="S39" s="108"/>
    </row>
    <row r="40" spans="2:19" ht="15.5" x14ac:dyDescent="0.35">
      <c r="B40" s="203"/>
      <c r="C40" s="108"/>
      <c r="D40" s="108"/>
      <c r="E40" s="154"/>
      <c r="F40" s="108"/>
      <c r="G40" s="108"/>
      <c r="H40" s="108"/>
      <c r="I40" s="108"/>
      <c r="J40" s="108"/>
      <c r="K40" s="108"/>
      <c r="L40" s="108"/>
      <c r="M40" s="108"/>
      <c r="N40" s="108"/>
      <c r="O40" s="108"/>
      <c r="P40" s="108"/>
      <c r="Q40" s="108"/>
      <c r="R40" s="108"/>
      <c r="S40" s="108"/>
    </row>
    <row r="41" spans="2:19" ht="15.5" x14ac:dyDescent="0.35">
      <c r="B41" s="203"/>
      <c r="C41" s="108"/>
      <c r="D41" s="108"/>
      <c r="E41" s="108"/>
      <c r="F41" s="108"/>
      <c r="G41" s="108"/>
      <c r="H41" s="108"/>
      <c r="I41" s="108"/>
      <c r="J41" s="108"/>
      <c r="K41" s="108"/>
      <c r="L41" s="108"/>
      <c r="M41" s="108"/>
      <c r="N41" s="108"/>
      <c r="O41" s="108"/>
      <c r="P41" s="108"/>
      <c r="Q41" s="108"/>
      <c r="R41" s="108"/>
      <c r="S41" s="108"/>
    </row>
    <row r="42" spans="2:19" ht="15.5" x14ac:dyDescent="0.35">
      <c r="B42" s="203"/>
      <c r="C42" s="108"/>
      <c r="D42" s="108"/>
      <c r="E42" s="147" t="s">
        <v>275</v>
      </c>
      <c r="F42" s="158"/>
      <c r="G42" s="108"/>
      <c r="H42" s="108"/>
      <c r="I42" s="108"/>
      <c r="J42" s="108"/>
      <c r="K42" s="108"/>
      <c r="L42" s="108"/>
      <c r="M42" s="108"/>
      <c r="N42" s="108"/>
      <c r="O42" s="108"/>
      <c r="P42" s="108"/>
      <c r="Q42" s="108"/>
      <c r="R42" s="108"/>
      <c r="S42" s="108"/>
    </row>
    <row r="43" spans="2:19" ht="15.5" x14ac:dyDescent="0.35">
      <c r="B43" s="203"/>
      <c r="C43" s="108"/>
      <c r="D43" s="154"/>
      <c r="E43" s="108" t="s">
        <v>284</v>
      </c>
      <c r="F43" s="158"/>
      <c r="I43" s="108"/>
      <c r="J43" s="108"/>
      <c r="K43" s="108"/>
      <c r="L43" s="108"/>
      <c r="M43" s="108"/>
      <c r="N43" s="108"/>
      <c r="O43" s="108"/>
      <c r="P43" s="108"/>
      <c r="Q43" s="108"/>
      <c r="R43" s="108"/>
      <c r="S43" s="108"/>
    </row>
    <row r="44" spans="2:19" ht="15.5" x14ac:dyDescent="0.35">
      <c r="B44" s="203"/>
      <c r="C44" s="108"/>
      <c r="D44" s="154"/>
      <c r="E44" s="108" t="s">
        <v>285</v>
      </c>
      <c r="F44" s="158"/>
      <c r="I44" s="108"/>
      <c r="J44" s="108"/>
      <c r="K44" s="108"/>
      <c r="L44" s="108"/>
      <c r="M44" s="108"/>
      <c r="N44" s="108"/>
      <c r="O44" s="108"/>
      <c r="P44" s="108"/>
      <c r="Q44" s="108"/>
      <c r="R44" s="108"/>
      <c r="S44" s="108"/>
    </row>
    <row r="45" spans="2:19" ht="15.5" x14ac:dyDescent="0.35">
      <c r="B45" s="203"/>
      <c r="C45" s="108"/>
      <c r="D45" s="154"/>
      <c r="E45" s="108" t="s">
        <v>286</v>
      </c>
      <c r="F45" s="158"/>
      <c r="I45" s="108"/>
      <c r="J45" s="108"/>
      <c r="K45" s="108"/>
      <c r="L45" s="108"/>
      <c r="M45" s="108"/>
      <c r="N45" s="108"/>
      <c r="O45" s="108"/>
      <c r="P45" s="108"/>
      <c r="Q45" s="108"/>
      <c r="R45" s="108"/>
      <c r="S45" s="108"/>
    </row>
    <row r="46" spans="2:19" ht="15.5" x14ac:dyDescent="0.35">
      <c r="B46" s="203"/>
      <c r="C46" s="108"/>
      <c r="D46" s="154"/>
      <c r="E46" s="108" t="s">
        <v>287</v>
      </c>
      <c r="F46" s="158"/>
      <c r="I46" s="108"/>
      <c r="J46" s="108"/>
      <c r="K46" s="108"/>
      <c r="L46" s="108"/>
      <c r="M46" s="108"/>
      <c r="N46" s="108"/>
      <c r="O46" s="108"/>
      <c r="P46" s="108"/>
      <c r="Q46" s="108"/>
      <c r="R46" s="108"/>
      <c r="S46" s="108"/>
    </row>
    <row r="47" spans="2:19" ht="15.5" x14ac:dyDescent="0.35">
      <c r="B47" s="203"/>
      <c r="C47" s="108"/>
      <c r="D47" s="154"/>
      <c r="E47" s="108" t="s">
        <v>288</v>
      </c>
      <c r="F47" s="158"/>
      <c r="I47" s="108"/>
      <c r="J47" s="108"/>
      <c r="K47" s="108"/>
      <c r="L47" s="108"/>
      <c r="M47" s="108"/>
      <c r="N47" s="108"/>
      <c r="O47" s="108"/>
      <c r="P47" s="108"/>
      <c r="Q47" s="108"/>
      <c r="R47" s="108"/>
      <c r="S47" s="108"/>
    </row>
    <row r="48" spans="2:19" ht="15.5" x14ac:dyDescent="0.35">
      <c r="B48" s="203"/>
      <c r="C48" s="108"/>
      <c r="D48" s="154"/>
      <c r="E48" s="108" t="s">
        <v>289</v>
      </c>
      <c r="F48" s="158"/>
      <c r="I48" s="108"/>
      <c r="J48" s="108"/>
      <c r="K48" s="108"/>
      <c r="L48" s="108"/>
      <c r="M48" s="108"/>
      <c r="N48" s="108"/>
      <c r="O48" s="108"/>
      <c r="P48" s="108"/>
      <c r="Q48" s="108"/>
      <c r="R48" s="108"/>
      <c r="S48" s="108"/>
    </row>
    <row r="49" spans="2:19" ht="15.5" x14ac:dyDescent="0.35">
      <c r="B49" s="203"/>
      <c r="C49" s="108"/>
      <c r="D49" s="108"/>
      <c r="F49" s="158"/>
      <c r="I49" s="108"/>
      <c r="J49" s="108"/>
      <c r="K49" s="108"/>
      <c r="L49" s="108"/>
      <c r="M49" s="108"/>
      <c r="N49" s="108"/>
      <c r="O49" s="108"/>
      <c r="P49" s="108"/>
      <c r="Q49" s="108"/>
      <c r="R49" s="108"/>
      <c r="S49" s="108"/>
    </row>
    <row r="50" spans="2:19" ht="15.5" x14ac:dyDescent="0.35">
      <c r="B50" s="203"/>
      <c r="C50" s="108"/>
      <c r="D50" s="108"/>
      <c r="E50" s="147" t="s">
        <v>282</v>
      </c>
      <c r="F50" s="108"/>
      <c r="G50" s="108"/>
      <c r="H50" s="108"/>
      <c r="I50" s="108"/>
      <c r="J50" s="108"/>
      <c r="K50" s="108"/>
      <c r="L50" s="108"/>
      <c r="M50" s="108"/>
      <c r="N50" s="108"/>
      <c r="O50" s="108"/>
      <c r="P50" s="108"/>
      <c r="Q50" s="108"/>
      <c r="R50" s="108"/>
      <c r="S50" s="108"/>
    </row>
    <row r="51" spans="2:19" ht="51" customHeight="1" x14ac:dyDescent="0.35">
      <c r="B51" s="203"/>
      <c r="C51" s="108"/>
      <c r="D51" s="108"/>
      <c r="E51" s="168"/>
      <c r="F51" s="169"/>
      <c r="G51" s="169"/>
      <c r="H51" s="169"/>
      <c r="I51" s="169"/>
      <c r="J51" s="169"/>
      <c r="K51" s="169"/>
      <c r="L51" s="169"/>
      <c r="M51" s="170"/>
      <c r="N51" s="108"/>
      <c r="O51" s="108"/>
      <c r="P51" s="108"/>
      <c r="Q51" s="108"/>
      <c r="R51" s="108"/>
      <c r="S51" s="108"/>
    </row>
    <row r="52" spans="2:19" ht="15.5" x14ac:dyDescent="0.35">
      <c r="B52" s="203"/>
      <c r="C52" s="108"/>
      <c r="D52" s="108"/>
      <c r="E52" s="108"/>
      <c r="F52" s="108"/>
      <c r="G52" s="108"/>
      <c r="H52" s="108"/>
      <c r="I52" s="108"/>
      <c r="J52" s="108"/>
      <c r="K52" s="108"/>
      <c r="L52" s="108"/>
      <c r="M52" s="108"/>
      <c r="N52" s="108"/>
      <c r="O52" s="108"/>
      <c r="P52" s="108"/>
      <c r="Q52" s="108"/>
      <c r="R52" s="108"/>
      <c r="S52" s="108"/>
    </row>
    <row r="53" spans="2:19" ht="69.75" customHeight="1" x14ac:dyDescent="0.35">
      <c r="B53" s="203" t="s">
        <v>25</v>
      </c>
      <c r="C53" s="155" t="s">
        <v>30</v>
      </c>
      <c r="D53" s="156"/>
      <c r="E53" s="186" t="s">
        <v>290</v>
      </c>
      <c r="F53" s="186"/>
      <c r="G53" s="186"/>
      <c r="H53" s="186"/>
      <c r="I53" s="186"/>
      <c r="J53" s="186"/>
      <c r="K53" s="186"/>
      <c r="L53" s="186"/>
      <c r="M53" s="186"/>
      <c r="N53" s="186"/>
      <c r="O53" s="108"/>
      <c r="P53" s="108"/>
      <c r="Q53" s="108"/>
      <c r="R53" s="108"/>
      <c r="S53" s="108"/>
    </row>
    <row r="54" spans="2:19" ht="15.5" x14ac:dyDescent="0.35">
      <c r="B54" s="203"/>
      <c r="C54" s="108"/>
      <c r="D54" s="108"/>
      <c r="E54" s="154"/>
      <c r="F54" s="108"/>
      <c r="G54" s="108"/>
      <c r="H54" s="108"/>
      <c r="I54" s="108"/>
      <c r="J54" s="108"/>
      <c r="K54" s="108"/>
      <c r="L54" s="108"/>
      <c r="M54" s="108"/>
      <c r="N54" s="108"/>
      <c r="O54" s="108"/>
      <c r="P54" s="108"/>
      <c r="Q54" s="108"/>
      <c r="R54" s="108"/>
      <c r="S54" s="108"/>
    </row>
    <row r="55" spans="2:19" ht="15.5" x14ac:dyDescent="0.35">
      <c r="B55" s="203"/>
      <c r="C55" s="108"/>
      <c r="D55" s="108"/>
      <c r="E55" s="108"/>
      <c r="F55" s="108"/>
      <c r="G55" s="108"/>
      <c r="H55" s="108"/>
      <c r="I55" s="108"/>
      <c r="J55" s="108"/>
      <c r="K55" s="108"/>
      <c r="L55" s="108"/>
      <c r="M55" s="108"/>
      <c r="N55" s="108"/>
      <c r="O55" s="108"/>
      <c r="P55" s="108"/>
      <c r="Q55" s="108"/>
      <c r="R55" s="108"/>
      <c r="S55" s="108"/>
    </row>
    <row r="56" spans="2:19" ht="15.5" x14ac:dyDescent="0.35">
      <c r="B56" s="203"/>
      <c r="C56" s="108"/>
      <c r="D56" s="108"/>
      <c r="E56" s="147" t="s">
        <v>275</v>
      </c>
      <c r="F56" s="108"/>
      <c r="G56" s="108"/>
      <c r="H56" s="108"/>
      <c r="I56" s="108"/>
      <c r="J56" s="108"/>
      <c r="K56" s="108"/>
      <c r="L56" s="108"/>
      <c r="M56" s="108"/>
      <c r="N56" s="108"/>
      <c r="O56" s="108"/>
      <c r="P56" s="108"/>
      <c r="Q56" s="108"/>
      <c r="R56" s="108"/>
      <c r="S56" s="108"/>
    </row>
    <row r="57" spans="2:19" ht="15.5" x14ac:dyDescent="0.35">
      <c r="B57" s="203"/>
      <c r="C57" s="108"/>
      <c r="D57" s="154"/>
      <c r="E57" s="108" t="s">
        <v>284</v>
      </c>
      <c r="F57" s="108"/>
      <c r="G57" s="108"/>
      <c r="H57" s="108"/>
      <c r="I57" s="108"/>
      <c r="J57" s="108"/>
      <c r="K57" s="108"/>
      <c r="L57" s="108"/>
      <c r="M57" s="108"/>
      <c r="N57" s="108"/>
      <c r="O57" s="108"/>
      <c r="P57" s="108"/>
      <c r="Q57" s="108"/>
      <c r="R57" s="108"/>
      <c r="S57" s="108"/>
    </row>
    <row r="58" spans="2:19" ht="15.5" x14ac:dyDescent="0.35">
      <c r="B58" s="203"/>
      <c r="C58" s="108"/>
      <c r="D58" s="154"/>
      <c r="E58" s="108" t="s">
        <v>285</v>
      </c>
      <c r="F58" s="108"/>
      <c r="G58" s="108"/>
      <c r="H58" s="108"/>
      <c r="I58" s="108"/>
      <c r="J58" s="108"/>
      <c r="K58" s="108"/>
      <c r="L58" s="108"/>
      <c r="M58" s="108"/>
      <c r="N58" s="108"/>
      <c r="O58" s="108"/>
      <c r="P58" s="108"/>
      <c r="Q58" s="108"/>
      <c r="R58" s="108"/>
      <c r="S58" s="108"/>
    </row>
    <row r="59" spans="2:19" ht="15.5" x14ac:dyDescent="0.35">
      <c r="B59" s="203"/>
      <c r="C59" s="108"/>
      <c r="D59" s="154"/>
      <c r="E59" s="108" t="s">
        <v>286</v>
      </c>
      <c r="F59" s="108"/>
      <c r="G59" s="108"/>
      <c r="H59" s="108"/>
      <c r="I59" s="108"/>
      <c r="J59" s="108"/>
      <c r="K59" s="108"/>
      <c r="L59" s="108"/>
      <c r="M59" s="108"/>
      <c r="N59" s="108"/>
      <c r="O59" s="108"/>
      <c r="P59" s="108"/>
      <c r="Q59" s="108"/>
      <c r="R59" s="108"/>
      <c r="S59" s="108"/>
    </row>
    <row r="60" spans="2:19" ht="15.5" x14ac:dyDescent="0.35">
      <c r="B60" s="203"/>
      <c r="C60" s="108"/>
      <c r="D60" s="154"/>
      <c r="E60" s="108" t="s">
        <v>287</v>
      </c>
      <c r="F60" s="108"/>
      <c r="G60" s="108"/>
      <c r="H60" s="108"/>
      <c r="I60" s="108"/>
      <c r="J60" s="108"/>
      <c r="K60" s="108"/>
      <c r="L60" s="108"/>
      <c r="M60" s="108"/>
      <c r="N60" s="108"/>
      <c r="O60" s="108"/>
      <c r="P60" s="108"/>
      <c r="Q60" s="108"/>
      <c r="R60" s="108"/>
      <c r="S60" s="108"/>
    </row>
    <row r="61" spans="2:19" ht="15.5" x14ac:dyDescent="0.35">
      <c r="B61" s="203"/>
      <c r="C61" s="108"/>
      <c r="D61" s="154"/>
      <c r="E61" s="108" t="s">
        <v>288</v>
      </c>
      <c r="F61" s="108"/>
      <c r="G61" s="108"/>
      <c r="H61" s="108"/>
      <c r="I61" s="108"/>
      <c r="J61" s="108"/>
      <c r="K61" s="108"/>
      <c r="L61" s="108"/>
      <c r="M61" s="108"/>
      <c r="N61" s="108"/>
      <c r="O61" s="108"/>
      <c r="P61" s="108"/>
      <c r="Q61" s="108"/>
      <c r="R61" s="108"/>
      <c r="S61" s="108"/>
    </row>
    <row r="62" spans="2:19" ht="15.5" x14ac:dyDescent="0.35">
      <c r="B62" s="203"/>
      <c r="C62" s="108"/>
      <c r="D62" s="154"/>
      <c r="E62" s="108" t="s">
        <v>289</v>
      </c>
      <c r="F62" s="108"/>
      <c r="G62" s="108"/>
      <c r="H62" s="108"/>
      <c r="I62" s="108"/>
      <c r="J62" s="108"/>
      <c r="K62" s="108"/>
      <c r="L62" s="108"/>
      <c r="M62" s="108"/>
      <c r="N62" s="108"/>
      <c r="O62" s="108"/>
      <c r="P62" s="108"/>
      <c r="Q62" s="108"/>
      <c r="R62" s="108"/>
      <c r="S62" s="108"/>
    </row>
    <row r="63" spans="2:19" ht="15.5" x14ac:dyDescent="0.35">
      <c r="B63" s="203"/>
      <c r="C63" s="108"/>
      <c r="D63" s="108"/>
      <c r="E63" s="108"/>
      <c r="F63" s="108"/>
      <c r="G63" s="108"/>
      <c r="H63" s="108"/>
      <c r="I63" s="108"/>
      <c r="J63" s="108"/>
      <c r="K63" s="108"/>
      <c r="L63" s="108"/>
      <c r="M63" s="108"/>
      <c r="N63" s="108"/>
      <c r="O63" s="108"/>
      <c r="P63" s="108"/>
      <c r="Q63" s="108"/>
      <c r="R63" s="108"/>
      <c r="S63" s="108"/>
    </row>
    <row r="64" spans="2:19" ht="15.5" x14ac:dyDescent="0.35">
      <c r="B64" s="203"/>
      <c r="C64" s="108"/>
      <c r="D64" s="108"/>
      <c r="E64" s="147" t="s">
        <v>291</v>
      </c>
      <c r="F64" s="108"/>
      <c r="G64" s="108"/>
      <c r="H64" s="108"/>
      <c r="I64" s="108"/>
      <c r="J64" s="108"/>
      <c r="K64" s="108"/>
      <c r="L64" s="108"/>
      <c r="M64" s="108"/>
      <c r="N64" s="108"/>
      <c r="O64" s="108"/>
      <c r="P64" s="108"/>
      <c r="Q64" s="108"/>
      <c r="R64" s="108"/>
      <c r="S64" s="108"/>
    </row>
    <row r="65" spans="2:19" ht="53.25" customHeight="1" x14ac:dyDescent="0.35">
      <c r="B65" s="203"/>
      <c r="C65" s="108"/>
      <c r="D65" s="108"/>
      <c r="E65" s="168"/>
      <c r="F65" s="169"/>
      <c r="G65" s="169"/>
      <c r="H65" s="169"/>
      <c r="I65" s="169"/>
      <c r="J65" s="169"/>
      <c r="K65" s="169"/>
      <c r="L65" s="169"/>
      <c r="M65" s="170"/>
      <c r="N65" s="108"/>
      <c r="O65" s="108"/>
      <c r="P65" s="108"/>
      <c r="Q65" s="108"/>
      <c r="R65" s="108"/>
      <c r="S65" s="108"/>
    </row>
    <row r="66" spans="2:19" ht="15.5" x14ac:dyDescent="0.35">
      <c r="C66" s="108"/>
      <c r="D66" s="108"/>
      <c r="E66" s="108"/>
      <c r="F66" s="108"/>
      <c r="G66" s="108"/>
      <c r="H66" s="108"/>
      <c r="I66" s="108"/>
      <c r="J66" s="108"/>
      <c r="K66" s="108"/>
      <c r="L66" s="108"/>
      <c r="M66" s="108"/>
      <c r="N66" s="108"/>
      <c r="O66" s="108"/>
      <c r="P66" s="108"/>
      <c r="Q66" s="108"/>
      <c r="R66" s="108"/>
      <c r="S66" s="108"/>
    </row>
    <row r="67" spans="2:19" ht="15.5" x14ac:dyDescent="0.35">
      <c r="C67" s="108"/>
      <c r="D67" s="108"/>
      <c r="E67" s="108"/>
      <c r="F67" s="108"/>
      <c r="G67" s="108"/>
      <c r="H67" s="108"/>
      <c r="I67" s="108"/>
      <c r="J67" s="108"/>
      <c r="K67" s="108"/>
      <c r="L67" s="108"/>
      <c r="M67" s="108"/>
      <c r="N67" s="108"/>
      <c r="O67" s="108"/>
      <c r="P67" s="108"/>
      <c r="Q67" s="108"/>
      <c r="R67" s="108"/>
      <c r="S67" s="108"/>
    </row>
  </sheetData>
  <mergeCells count="2">
    <mergeCell ref="C6:N6"/>
    <mergeCell ref="C5:N5"/>
  </mergeCells>
  <dataValidations count="1">
    <dataValidation type="list" allowBlank="1" showInputMessage="1" showErrorMessage="1" sqref="D43:D48 D29:D34 D57:D62" xr:uid="{139430C0-609A-47B2-8A75-98D1E507434C}">
      <formula1>"x"</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5AE452A-C89C-4017-BC02-FF46A992FBA3}">
          <x14:formula1>
            <xm:f>Lists!$AA$4:$AA$5</xm:f>
          </x14:formula1>
          <xm:sqref>E10 E21 E26</xm:sqref>
        </x14:dataValidation>
        <x14:dataValidation type="list" allowBlank="1" showInputMessage="1" showErrorMessage="1" xr:uid="{388EEAF6-6CED-49E1-A9A6-66F589C53596}">
          <x14:formula1>
            <xm:f>Lists!$AE$4:$AE$6</xm:f>
          </x14:formula1>
          <xm:sqref>E40 E54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10AC-606F-4F76-907A-724A08B2DFF9}">
  <sheetPr codeName="Sheet9">
    <pageSetUpPr fitToPage="1"/>
  </sheetPr>
  <dimension ref="A2:R14"/>
  <sheetViews>
    <sheetView showGridLines="0" zoomScale="55" zoomScaleNormal="55" workbookViewId="0">
      <selection activeCell="G12" sqref="G12"/>
    </sheetView>
  </sheetViews>
  <sheetFormatPr defaultColWidth="9.1796875" defaultRowHeight="15.5" x14ac:dyDescent="0.35"/>
  <cols>
    <col min="1" max="1" width="12.54296875" style="107" customWidth="1"/>
    <col min="2" max="2" width="61.81640625" style="107" customWidth="1"/>
    <col min="3" max="3" width="25.54296875" style="107" customWidth="1"/>
    <col min="4" max="4" width="31.453125" style="107" customWidth="1"/>
    <col min="5" max="5" width="40.453125" style="107" customWidth="1"/>
    <col min="6" max="6" width="5" style="106" customWidth="1"/>
    <col min="7" max="7" width="35.1796875" style="107" customWidth="1"/>
    <col min="8" max="18" width="16.54296875" style="107" customWidth="1"/>
    <col min="19" max="19" width="7.54296875" style="107" customWidth="1"/>
    <col min="20" max="16384" width="9.1796875" style="107"/>
  </cols>
  <sheetData>
    <row r="2" spans="1:18" ht="23" x14ac:dyDescent="0.5">
      <c r="B2" s="120" t="s">
        <v>292</v>
      </c>
      <c r="C2" s="120"/>
      <c r="D2" s="120"/>
      <c r="E2" s="120"/>
      <c r="F2" s="133"/>
      <c r="G2" s="134"/>
      <c r="P2" s="122"/>
      <c r="Q2" s="122"/>
      <c r="R2" s="122"/>
    </row>
    <row r="3" spans="1:18" ht="23" x14ac:dyDescent="0.5">
      <c r="B3" s="120"/>
      <c r="C3" s="120"/>
      <c r="D3" s="120"/>
      <c r="E3" s="134"/>
      <c r="F3" s="107"/>
      <c r="N3" s="122"/>
      <c r="O3" s="122"/>
      <c r="P3" s="122"/>
    </row>
    <row r="4" spans="1:18" ht="23" x14ac:dyDescent="0.5">
      <c r="A4" s="128"/>
      <c r="B4" s="141" t="s">
        <v>70</v>
      </c>
      <c r="C4" s="142"/>
      <c r="D4" s="142"/>
      <c r="E4" s="132"/>
      <c r="F4" s="121"/>
      <c r="G4" s="121"/>
      <c r="H4" s="121"/>
      <c r="N4" s="122"/>
      <c r="O4" s="122"/>
      <c r="P4" s="122"/>
    </row>
    <row r="5" spans="1:18" ht="23" x14ac:dyDescent="0.5">
      <c r="A5" s="128"/>
      <c r="B5" s="143" t="s">
        <v>72</v>
      </c>
      <c r="C5" s="142"/>
      <c r="D5" s="142"/>
      <c r="E5" s="132"/>
      <c r="F5" s="121"/>
      <c r="G5" s="121"/>
      <c r="H5" s="121"/>
      <c r="N5" s="122"/>
      <c r="O5" s="122"/>
      <c r="P5" s="122"/>
    </row>
    <row r="6" spans="1:18" ht="23.5" thickBot="1" x14ac:dyDescent="0.55000000000000004">
      <c r="A6" s="128"/>
      <c r="B6" s="143" t="s">
        <v>161</v>
      </c>
      <c r="C6" s="142"/>
      <c r="D6" s="142"/>
      <c r="E6" s="132"/>
      <c r="F6" s="121"/>
      <c r="G6" s="121"/>
      <c r="H6" s="121"/>
      <c r="N6" s="122"/>
      <c r="O6" s="122"/>
      <c r="P6" s="122"/>
    </row>
    <row r="7" spans="1:18" ht="18.5" thickBot="1" x14ac:dyDescent="0.45">
      <c r="A7" s="128"/>
      <c r="B7" s="207"/>
      <c r="C7" s="208" t="s">
        <v>71</v>
      </c>
      <c r="D7" s="142"/>
      <c r="F7" s="127"/>
      <c r="N7" s="122"/>
      <c r="O7" s="122"/>
      <c r="P7" s="122"/>
    </row>
    <row r="8" spans="1:18" ht="18" x14ac:dyDescent="0.4">
      <c r="A8" s="128"/>
      <c r="B8" s="212" t="s">
        <v>293</v>
      </c>
      <c r="C8" s="208"/>
      <c r="D8" s="142"/>
      <c r="F8" s="127"/>
      <c r="N8" s="122"/>
      <c r="O8" s="122"/>
      <c r="P8" s="122"/>
    </row>
    <row r="9" spans="1:18" ht="20.5" thickBot="1" x14ac:dyDescent="0.45">
      <c r="A9" s="128"/>
      <c r="B9" s="131"/>
      <c r="C9" s="130"/>
      <c r="D9" s="138"/>
      <c r="F9" s="127"/>
      <c r="N9" s="122"/>
      <c r="O9" s="122"/>
      <c r="P9" s="122"/>
    </row>
    <row r="10" spans="1:18" ht="18" x14ac:dyDescent="0.35">
      <c r="B10" s="176"/>
      <c r="C10" s="176"/>
      <c r="D10" s="179" t="s">
        <v>83</v>
      </c>
      <c r="E10" s="176"/>
    </row>
    <row r="11" spans="1:18" ht="18.5" thickBot="1" x14ac:dyDescent="0.4">
      <c r="B11" s="174" t="s">
        <v>162</v>
      </c>
      <c r="C11" s="174" t="s">
        <v>294</v>
      </c>
      <c r="D11" s="151" t="s">
        <v>295</v>
      </c>
      <c r="E11" s="174" t="s">
        <v>91</v>
      </c>
      <c r="G11" s="162" t="s">
        <v>92</v>
      </c>
    </row>
    <row r="12" spans="1:18" s="106" customFormat="1" ht="406.5" customHeight="1" x14ac:dyDescent="0.35">
      <c r="A12" s="107"/>
      <c r="B12" s="180" t="s">
        <v>296</v>
      </c>
      <c r="C12" s="181"/>
      <c r="D12" s="96"/>
      <c r="E12" s="101"/>
      <c r="G12" s="213" t="str" cm="1">
        <f t="array" ref="G12">IFERROR(_xlfn.IFS(D12="lbs",C12*(Lists!C94),D12="tons",C12*(Lists!D94),D12="metric tons",C12*(Lists!E101),D12="cubic yards compacted",C12*(Lists!E99),D12="cubic yards uncompacted",C12*(Lists!E100)),"")</f>
        <v/>
      </c>
      <c r="H12" s="107"/>
      <c r="I12" s="107"/>
      <c r="J12" s="107"/>
      <c r="K12" s="107"/>
      <c r="L12" s="107"/>
      <c r="M12" s="107"/>
      <c r="N12" s="107"/>
      <c r="O12" s="107"/>
      <c r="P12" s="107"/>
      <c r="Q12" s="107"/>
      <c r="R12" s="107"/>
    </row>
    <row r="13" spans="1:18" s="106" customFormat="1" ht="18.5" thickBot="1" x14ac:dyDescent="0.4">
      <c r="A13" s="107"/>
      <c r="B13" s="103"/>
      <c r="C13" s="104"/>
      <c r="D13" s="104"/>
      <c r="E13" s="105"/>
      <c r="G13" s="107" t="str" cm="1">
        <f t="array" ref="G13">IFERROR(_xlfn.IFS(D13="lbs",C13*(Lists!C93),D13="tons",C13*(Lists!D93),D13="cubic yards compacted",C13*(Lists!E93),D13="cubic yards uncompacted",C13*(Lists!F93)),"")</f>
        <v/>
      </c>
      <c r="H13" s="107"/>
      <c r="I13" s="107"/>
      <c r="J13" s="107"/>
      <c r="K13" s="107"/>
      <c r="L13" s="107"/>
      <c r="M13" s="107"/>
      <c r="N13" s="107"/>
      <c r="O13" s="107"/>
      <c r="P13" s="107"/>
      <c r="Q13" s="107"/>
      <c r="R13" s="107"/>
    </row>
    <row r="14" spans="1:18" s="106" customFormat="1" ht="159" customHeight="1" thickBot="1" x14ac:dyDescent="0.4">
      <c r="A14" s="107"/>
      <c r="B14" s="152" t="s">
        <v>297</v>
      </c>
      <c r="C14" s="182"/>
      <c r="D14" s="183"/>
      <c r="E14" s="184"/>
      <c r="G14" s="107"/>
      <c r="H14" s="107"/>
      <c r="I14" s="107"/>
      <c r="J14" s="107"/>
      <c r="K14" s="107"/>
      <c r="L14" s="107"/>
      <c r="M14" s="107"/>
      <c r="N14" s="107"/>
      <c r="O14" s="107"/>
      <c r="P14" s="107"/>
      <c r="Q14" s="107"/>
      <c r="R14" s="107"/>
    </row>
  </sheetData>
  <pageMargins left="0.7" right="0.7" top="0.75" bottom="0.75" header="0.3" footer="0.3"/>
  <pageSetup scale="26" fitToHeight="10" orientation="portrait" r:id="rId1"/>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4E1F001-7C99-4D79-B0E7-F75E112371A9}">
          <x14:formula1>
            <xm:f>Lists!$BG$12:$BG$16</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82F4-703B-49E6-9BA9-64C12598D753}">
  <dimension ref="A1:G65"/>
  <sheetViews>
    <sheetView topLeftCell="A27" workbookViewId="0">
      <selection activeCell="D61" sqref="D61"/>
    </sheetView>
  </sheetViews>
  <sheetFormatPr defaultColWidth="9.1796875" defaultRowHeight="14" x14ac:dyDescent="0.3"/>
  <cols>
    <col min="1" max="1" width="74" style="146" customWidth="1"/>
    <col min="2" max="16384" width="9.1796875" style="146"/>
  </cols>
  <sheetData>
    <row r="1" spans="1:7" x14ac:dyDescent="0.3">
      <c r="A1" s="159" t="s">
        <v>298</v>
      </c>
    </row>
    <row r="3" spans="1:7" x14ac:dyDescent="0.3">
      <c r="A3" s="249" t="s">
        <v>299</v>
      </c>
      <c r="B3" s="249"/>
      <c r="C3" s="249"/>
      <c r="D3" s="249"/>
      <c r="E3" s="249"/>
      <c r="F3" s="249"/>
      <c r="G3" s="249"/>
    </row>
    <row r="5" spans="1:7" x14ac:dyDescent="0.3">
      <c r="A5" s="249" t="s">
        <v>300</v>
      </c>
      <c r="B5" s="249"/>
      <c r="C5" s="249"/>
      <c r="D5" s="249"/>
      <c r="E5" s="249"/>
      <c r="F5" s="249"/>
      <c r="G5" s="249"/>
    </row>
    <row r="7" spans="1:7" ht="56" x14ac:dyDescent="0.3">
      <c r="A7" s="160" t="s">
        <v>301</v>
      </c>
      <c r="B7" s="160" t="s">
        <v>302</v>
      </c>
      <c r="C7" s="160" t="s">
        <v>303</v>
      </c>
      <c r="D7" s="160" t="s">
        <v>181</v>
      </c>
      <c r="E7" s="160" t="s">
        <v>232</v>
      </c>
      <c r="F7" s="160" t="s">
        <v>183</v>
      </c>
      <c r="G7" s="160" t="s">
        <v>184</v>
      </c>
    </row>
    <row r="8" spans="1:7" x14ac:dyDescent="0.3">
      <c r="A8" s="161" t="s">
        <v>189</v>
      </c>
      <c r="B8" s="161" t="s">
        <v>304</v>
      </c>
      <c r="C8" s="161" t="s">
        <v>305</v>
      </c>
      <c r="D8" s="161"/>
      <c r="E8" s="161"/>
      <c r="F8" s="161"/>
      <c r="G8" s="161"/>
    </row>
    <row r="9" spans="1:7" x14ac:dyDescent="0.3">
      <c r="A9" s="161" t="s">
        <v>95</v>
      </c>
      <c r="B9" s="161"/>
      <c r="C9" s="161"/>
      <c r="D9" s="161"/>
      <c r="E9" s="161"/>
      <c r="F9" s="161"/>
      <c r="G9" s="161"/>
    </row>
    <row r="10" spans="1:7" x14ac:dyDescent="0.3">
      <c r="A10" s="161" t="s">
        <v>97</v>
      </c>
      <c r="B10" s="161"/>
      <c r="C10" s="161"/>
      <c r="D10" s="161"/>
      <c r="E10" s="161"/>
      <c r="F10" s="161"/>
      <c r="G10" s="161"/>
    </row>
    <row r="11" spans="1:7" x14ac:dyDescent="0.3">
      <c r="A11" s="161" t="s">
        <v>98</v>
      </c>
      <c r="B11" s="161"/>
      <c r="C11" s="161"/>
      <c r="D11" s="161"/>
      <c r="E11" s="161" t="s">
        <v>306</v>
      </c>
      <c r="F11" s="161"/>
      <c r="G11" s="161"/>
    </row>
    <row r="12" spans="1:7" x14ac:dyDescent="0.3">
      <c r="A12" s="161" t="s">
        <v>99</v>
      </c>
      <c r="B12" s="161"/>
      <c r="C12" s="161"/>
      <c r="D12" s="161"/>
      <c r="E12" s="161" t="s">
        <v>307</v>
      </c>
      <c r="F12" s="161"/>
      <c r="G12" s="161"/>
    </row>
    <row r="13" spans="1:7" x14ac:dyDescent="0.3">
      <c r="A13" s="161" t="s">
        <v>308</v>
      </c>
      <c r="B13" s="161"/>
      <c r="C13" s="161"/>
      <c r="D13" s="161"/>
      <c r="E13" s="161"/>
      <c r="F13" s="161"/>
      <c r="G13" s="161"/>
    </row>
    <row r="14" spans="1:7" x14ac:dyDescent="0.3">
      <c r="A14" s="161" t="s">
        <v>101</v>
      </c>
      <c r="B14" s="161"/>
      <c r="C14" s="161"/>
      <c r="D14" s="161"/>
      <c r="E14" s="161" t="s">
        <v>309</v>
      </c>
      <c r="F14" s="161"/>
      <c r="G14" s="161"/>
    </row>
    <row r="15" spans="1:7" x14ac:dyDescent="0.3">
      <c r="A15" s="161" t="s">
        <v>310</v>
      </c>
      <c r="B15" s="161"/>
      <c r="C15" s="161"/>
      <c r="D15" s="161"/>
      <c r="E15" s="161"/>
      <c r="F15" s="161"/>
      <c r="G15" s="161"/>
    </row>
    <row r="16" spans="1:7" x14ac:dyDescent="0.3">
      <c r="A16" s="161" t="s">
        <v>103</v>
      </c>
      <c r="B16" s="161"/>
      <c r="C16" s="161" t="s">
        <v>311</v>
      </c>
      <c r="D16" s="161"/>
      <c r="E16" s="161"/>
      <c r="F16" s="161"/>
      <c r="G16" s="161"/>
    </row>
    <row r="17" spans="1:7" x14ac:dyDescent="0.3">
      <c r="A17" s="161" t="s">
        <v>105</v>
      </c>
      <c r="B17" s="161"/>
      <c r="C17" s="161" t="s">
        <v>312</v>
      </c>
      <c r="D17" s="161"/>
      <c r="E17" s="161"/>
      <c r="F17" s="161"/>
      <c r="G17" s="161"/>
    </row>
    <row r="18" spans="1:7" x14ac:dyDescent="0.3">
      <c r="A18" s="161" t="s">
        <v>106</v>
      </c>
      <c r="B18" s="161" t="s">
        <v>313</v>
      </c>
      <c r="C18" s="161" t="s">
        <v>313</v>
      </c>
      <c r="D18" s="161"/>
      <c r="E18" s="161"/>
      <c r="F18" s="161" t="s">
        <v>314</v>
      </c>
      <c r="G18" s="161"/>
    </row>
    <row r="19" spans="1:7" x14ac:dyDescent="0.3">
      <c r="A19" s="161" t="s">
        <v>107</v>
      </c>
      <c r="B19" s="161"/>
      <c r="C19" s="161" t="s">
        <v>315</v>
      </c>
      <c r="D19" s="161"/>
      <c r="E19" s="161"/>
      <c r="F19" s="161"/>
      <c r="G19" s="161"/>
    </row>
    <row r="20" spans="1:7" x14ac:dyDescent="0.3">
      <c r="A20" s="161" t="s">
        <v>108</v>
      </c>
      <c r="B20" s="161"/>
      <c r="C20" s="161" t="s">
        <v>316</v>
      </c>
      <c r="D20" s="161"/>
      <c r="E20" s="161"/>
      <c r="F20" s="161"/>
      <c r="G20" s="161"/>
    </row>
    <row r="21" spans="1:7" x14ac:dyDescent="0.3">
      <c r="A21" s="161" t="s">
        <v>109</v>
      </c>
      <c r="B21" s="161"/>
      <c r="C21" s="161" t="s">
        <v>317</v>
      </c>
      <c r="D21" s="161"/>
      <c r="E21" s="161"/>
      <c r="F21" s="161"/>
      <c r="G21" s="161"/>
    </row>
    <row r="22" spans="1:7" x14ac:dyDescent="0.3">
      <c r="A22" s="161" t="s">
        <v>110</v>
      </c>
      <c r="B22" s="161" t="s">
        <v>316</v>
      </c>
      <c r="C22" s="161" t="s">
        <v>316</v>
      </c>
      <c r="D22" s="161"/>
      <c r="E22" s="161"/>
      <c r="F22" s="161"/>
      <c r="G22" s="161"/>
    </row>
    <row r="23" spans="1:7" x14ac:dyDescent="0.3">
      <c r="A23" s="161" t="s">
        <v>111</v>
      </c>
      <c r="B23" s="161" t="s">
        <v>318</v>
      </c>
      <c r="C23" s="161" t="s">
        <v>318</v>
      </c>
      <c r="D23" s="161"/>
      <c r="E23" s="161"/>
      <c r="F23" s="161"/>
      <c r="G23" s="161"/>
    </row>
    <row r="24" spans="1:7" x14ac:dyDescent="0.3">
      <c r="A24" s="161" t="s">
        <v>112</v>
      </c>
      <c r="B24" s="161" t="s">
        <v>317</v>
      </c>
      <c r="C24" s="161" t="s">
        <v>319</v>
      </c>
      <c r="D24" s="161"/>
      <c r="E24" s="161"/>
      <c r="F24" s="161"/>
      <c r="G24" s="161"/>
    </row>
    <row r="25" spans="1:7" x14ac:dyDescent="0.3">
      <c r="A25" s="161" t="s">
        <v>114</v>
      </c>
      <c r="B25" s="161" t="s">
        <v>320</v>
      </c>
      <c r="C25" s="161" t="s">
        <v>320</v>
      </c>
      <c r="D25" s="161"/>
      <c r="E25" s="161"/>
      <c r="F25" s="161"/>
      <c r="G25" s="161"/>
    </row>
    <row r="26" spans="1:7" x14ac:dyDescent="0.3">
      <c r="A26" s="161" t="s">
        <v>115</v>
      </c>
      <c r="B26" s="161"/>
      <c r="C26" s="161" t="s">
        <v>321</v>
      </c>
      <c r="D26" s="161"/>
      <c r="E26" s="161"/>
      <c r="F26" s="161"/>
      <c r="G26" s="161"/>
    </row>
    <row r="27" spans="1:7" ht="28" x14ac:dyDescent="0.3">
      <c r="A27" s="161" t="s">
        <v>116</v>
      </c>
      <c r="B27" s="161" t="s">
        <v>322</v>
      </c>
      <c r="C27" s="161" t="s">
        <v>323</v>
      </c>
      <c r="D27" s="161"/>
      <c r="E27" s="161"/>
      <c r="F27" s="161"/>
      <c r="G27" s="161" t="s">
        <v>324</v>
      </c>
    </row>
    <row r="28" spans="1:7" x14ac:dyDescent="0.3">
      <c r="A28" s="161" t="s">
        <v>117</v>
      </c>
      <c r="B28" s="161" t="s">
        <v>325</v>
      </c>
      <c r="C28" s="161" t="s">
        <v>326</v>
      </c>
      <c r="D28" s="161"/>
      <c r="E28" s="161"/>
      <c r="F28" s="161"/>
      <c r="G28" s="161"/>
    </row>
    <row r="29" spans="1:7" x14ac:dyDescent="0.3">
      <c r="A29" s="161" t="s">
        <v>118</v>
      </c>
      <c r="B29" s="161" t="s">
        <v>327</v>
      </c>
      <c r="C29" s="161" t="s">
        <v>327</v>
      </c>
      <c r="D29" s="161"/>
      <c r="E29" s="161"/>
      <c r="F29" s="161"/>
      <c r="G29" s="161"/>
    </row>
    <row r="30" spans="1:7" x14ac:dyDescent="0.3">
      <c r="A30" s="161" t="s">
        <v>256</v>
      </c>
      <c r="B30" s="161"/>
      <c r="C30" s="161" t="s">
        <v>328</v>
      </c>
      <c r="D30" s="161"/>
      <c r="E30" s="161"/>
      <c r="F30" s="161"/>
      <c r="G30" s="161"/>
    </row>
    <row r="31" spans="1:7" x14ac:dyDescent="0.3">
      <c r="A31" s="161" t="s">
        <v>205</v>
      </c>
      <c r="B31" s="161"/>
      <c r="C31" s="161"/>
      <c r="D31" s="161"/>
      <c r="E31" s="161" t="s">
        <v>329</v>
      </c>
      <c r="F31" s="161"/>
      <c r="G31" s="161"/>
    </row>
    <row r="32" spans="1:7" x14ac:dyDescent="0.3">
      <c r="A32" s="161" t="s">
        <v>122</v>
      </c>
      <c r="B32" s="161"/>
      <c r="C32" s="161" t="s">
        <v>323</v>
      </c>
      <c r="D32" s="161"/>
      <c r="E32" s="161"/>
      <c r="F32" s="161"/>
      <c r="G32" s="161"/>
    </row>
    <row r="33" spans="1:7" x14ac:dyDescent="0.3">
      <c r="A33" s="161" t="s">
        <v>209</v>
      </c>
      <c r="B33" s="161"/>
      <c r="C33" s="161"/>
      <c r="D33" s="161"/>
      <c r="E33" s="161" t="s">
        <v>330</v>
      </c>
      <c r="F33" s="161"/>
      <c r="G33" s="161"/>
    </row>
    <row r="34" spans="1:7" x14ac:dyDescent="0.3">
      <c r="A34" s="161" t="s">
        <v>212</v>
      </c>
      <c r="B34" s="161"/>
      <c r="C34" s="161"/>
      <c r="D34" s="161"/>
      <c r="E34" s="161" t="s">
        <v>331</v>
      </c>
      <c r="F34" s="161"/>
      <c r="G34" s="161"/>
    </row>
    <row r="35" spans="1:7" x14ac:dyDescent="0.3">
      <c r="A35" s="161" t="s">
        <v>214</v>
      </c>
      <c r="B35" s="161"/>
      <c r="C35" s="161"/>
      <c r="D35" s="161"/>
      <c r="E35" s="161" t="s">
        <v>332</v>
      </c>
      <c r="F35" s="161"/>
      <c r="G35" s="161"/>
    </row>
    <row r="36" spans="1:7" x14ac:dyDescent="0.3">
      <c r="A36" s="161" t="s">
        <v>216</v>
      </c>
      <c r="B36" s="161"/>
      <c r="C36" s="161"/>
      <c r="D36" s="161"/>
      <c r="E36" s="161" t="s">
        <v>333</v>
      </c>
      <c r="F36" s="161"/>
      <c r="G36" s="161"/>
    </row>
    <row r="37" spans="1:7" x14ac:dyDescent="0.3">
      <c r="A37" s="161" t="s">
        <v>220</v>
      </c>
      <c r="B37" s="161"/>
      <c r="C37" s="161"/>
      <c r="D37" s="161"/>
      <c r="E37" s="161" t="s">
        <v>334</v>
      </c>
      <c r="F37" s="161"/>
      <c r="G37" s="161"/>
    </row>
    <row r="38" spans="1:7" x14ac:dyDescent="0.3">
      <c r="A38" s="161" t="s">
        <v>128</v>
      </c>
      <c r="B38" s="161"/>
      <c r="C38" s="161"/>
      <c r="D38" s="161" t="s">
        <v>335</v>
      </c>
      <c r="E38" s="161"/>
      <c r="F38" s="161"/>
      <c r="G38" s="161"/>
    </row>
    <row r="39" spans="1:7" x14ac:dyDescent="0.3">
      <c r="A39" s="161" t="s">
        <v>129</v>
      </c>
      <c r="B39" s="161"/>
      <c r="C39" s="161"/>
      <c r="D39" s="161"/>
      <c r="E39" s="161"/>
      <c r="F39" s="161"/>
      <c r="G39" s="161"/>
    </row>
    <row r="40" spans="1:7" x14ac:dyDescent="0.3">
      <c r="A40" s="161" t="s">
        <v>61</v>
      </c>
      <c r="B40" s="161" t="s">
        <v>336</v>
      </c>
      <c r="C40" s="161" t="s">
        <v>337</v>
      </c>
      <c r="D40" s="161"/>
      <c r="E40" s="161"/>
      <c r="F40" s="161"/>
      <c r="G40" s="161"/>
    </row>
    <row r="41" spans="1:7" x14ac:dyDescent="0.3">
      <c r="A41" s="161" t="s">
        <v>131</v>
      </c>
      <c r="B41" s="161"/>
      <c r="C41" s="161"/>
      <c r="D41" s="161"/>
      <c r="E41" s="161" t="s">
        <v>338</v>
      </c>
      <c r="F41" s="161"/>
      <c r="G41" s="161"/>
    </row>
    <row r="42" spans="1:7" x14ac:dyDescent="0.3">
      <c r="A42" s="161" t="s">
        <v>210</v>
      </c>
      <c r="B42" s="161"/>
      <c r="C42" s="161"/>
      <c r="D42" s="161"/>
      <c r="E42" s="161" t="s">
        <v>339</v>
      </c>
      <c r="F42" s="161"/>
      <c r="G42" s="161"/>
    </row>
    <row r="43" spans="1:7" ht="16.899999999999999" customHeight="1" x14ac:dyDescent="0.3">
      <c r="A43" s="161" t="s">
        <v>133</v>
      </c>
      <c r="B43" s="161"/>
      <c r="C43" s="161"/>
      <c r="D43" s="161"/>
      <c r="E43" s="161"/>
      <c r="F43" s="161"/>
      <c r="G43" s="161"/>
    </row>
    <row r="44" spans="1:7" x14ac:dyDescent="0.3">
      <c r="A44" s="161" t="s">
        <v>134</v>
      </c>
      <c r="B44" s="161"/>
      <c r="C44" s="161"/>
      <c r="D44" s="161"/>
      <c r="E44" s="161"/>
      <c r="F44" s="161"/>
      <c r="G44" s="161"/>
    </row>
    <row r="45" spans="1:7" x14ac:dyDescent="0.3">
      <c r="A45" s="161" t="s">
        <v>133</v>
      </c>
      <c r="B45" s="161"/>
      <c r="C45" s="161" t="s">
        <v>340</v>
      </c>
      <c r="D45" s="161"/>
      <c r="E45" s="161"/>
      <c r="F45" s="161"/>
      <c r="G45" s="161"/>
    </row>
    <row r="46" spans="1:7" x14ac:dyDescent="0.3">
      <c r="A46" s="161" t="s">
        <v>136</v>
      </c>
      <c r="B46" s="161"/>
      <c r="C46" s="161"/>
      <c r="D46" s="161"/>
      <c r="E46" s="161" t="s">
        <v>341</v>
      </c>
      <c r="F46" s="161"/>
      <c r="G46" s="161"/>
    </row>
    <row r="47" spans="1:7" x14ac:dyDescent="0.3">
      <c r="A47" s="161" t="s">
        <v>137</v>
      </c>
      <c r="B47" s="161"/>
      <c r="C47" s="161" t="s">
        <v>318</v>
      </c>
      <c r="D47" s="161"/>
      <c r="E47" s="161" t="s">
        <v>342</v>
      </c>
      <c r="F47" s="161"/>
      <c r="G47" s="161"/>
    </row>
    <row r="48" spans="1:7" x14ac:dyDescent="0.3">
      <c r="A48" s="161" t="s">
        <v>139</v>
      </c>
      <c r="B48" s="161" t="s">
        <v>343</v>
      </c>
      <c r="C48" s="161" t="s">
        <v>343</v>
      </c>
      <c r="D48" s="161"/>
      <c r="E48" s="161"/>
      <c r="F48" s="161"/>
      <c r="G48" s="161"/>
    </row>
    <row r="49" spans="1:7" x14ac:dyDescent="0.3">
      <c r="A49" s="161" t="s">
        <v>140</v>
      </c>
      <c r="B49" s="161" t="s">
        <v>344</v>
      </c>
      <c r="C49" s="161" t="s">
        <v>345</v>
      </c>
      <c r="D49" s="161"/>
      <c r="E49" s="161"/>
      <c r="F49" s="161"/>
      <c r="G49" s="161"/>
    </row>
    <row r="50" spans="1:7" x14ac:dyDescent="0.3">
      <c r="A50" s="161" t="s">
        <v>141</v>
      </c>
      <c r="B50" s="161" t="s">
        <v>344</v>
      </c>
      <c r="C50" s="161" t="s">
        <v>337</v>
      </c>
      <c r="D50" s="161"/>
      <c r="E50" s="161"/>
      <c r="F50" s="161"/>
      <c r="G50" s="161"/>
    </row>
    <row r="51" spans="1:7" x14ac:dyDescent="0.3">
      <c r="A51" s="161" t="s">
        <v>143</v>
      </c>
      <c r="B51" s="161" t="s">
        <v>346</v>
      </c>
      <c r="C51" s="161" t="s">
        <v>347</v>
      </c>
      <c r="D51" s="161"/>
      <c r="E51" s="161"/>
      <c r="F51" s="161"/>
      <c r="G51" s="161"/>
    </row>
    <row r="52" spans="1:7" x14ac:dyDescent="0.3">
      <c r="A52" s="161" t="s">
        <v>144</v>
      </c>
      <c r="B52" s="161"/>
      <c r="C52" s="161" t="s">
        <v>348</v>
      </c>
      <c r="D52" s="161"/>
      <c r="E52" s="161"/>
      <c r="F52" s="161"/>
      <c r="G52" s="161"/>
    </row>
    <row r="53" spans="1:7" x14ac:dyDescent="0.3">
      <c r="A53" s="161" t="s">
        <v>145</v>
      </c>
      <c r="B53" s="161" t="s">
        <v>349</v>
      </c>
      <c r="C53" s="161" t="s">
        <v>350</v>
      </c>
      <c r="D53" s="161"/>
      <c r="E53" s="161"/>
      <c r="F53" s="161"/>
      <c r="G53" s="161"/>
    </row>
    <row r="54" spans="1:7" x14ac:dyDescent="0.3">
      <c r="A54" s="161" t="s">
        <v>146</v>
      </c>
      <c r="B54" s="161"/>
      <c r="C54" s="161" t="s">
        <v>347</v>
      </c>
      <c r="D54" s="161"/>
      <c r="E54" s="161"/>
      <c r="F54" s="161"/>
      <c r="G54" s="161"/>
    </row>
    <row r="55" spans="1:7" x14ac:dyDescent="0.3">
      <c r="A55" s="161" t="s">
        <v>147</v>
      </c>
      <c r="B55" s="161"/>
      <c r="C55" s="161" t="s">
        <v>351</v>
      </c>
      <c r="D55" s="161"/>
      <c r="E55" s="161"/>
      <c r="F55" s="161"/>
      <c r="G55" s="161"/>
    </row>
    <row r="56" spans="1:7" x14ac:dyDescent="0.3">
      <c r="A56" s="161" t="s">
        <v>148</v>
      </c>
      <c r="B56" s="161" t="s">
        <v>352</v>
      </c>
      <c r="C56" s="161" t="s">
        <v>348</v>
      </c>
      <c r="D56" s="161"/>
      <c r="E56" s="161"/>
      <c r="F56" s="161"/>
      <c r="G56" s="161"/>
    </row>
    <row r="57" spans="1:7" x14ac:dyDescent="0.3">
      <c r="A57" s="161" t="s">
        <v>150</v>
      </c>
      <c r="B57" s="161" t="s">
        <v>352</v>
      </c>
      <c r="C57" s="161" t="s">
        <v>352</v>
      </c>
      <c r="D57" s="161"/>
      <c r="E57" s="161"/>
      <c r="F57" s="161"/>
      <c r="G57" s="161"/>
    </row>
    <row r="58" spans="1:7" x14ac:dyDescent="0.3">
      <c r="A58" s="161" t="s">
        <v>152</v>
      </c>
      <c r="B58" s="161"/>
      <c r="C58" s="161"/>
      <c r="D58" s="161" t="s">
        <v>353</v>
      </c>
      <c r="E58" s="161"/>
      <c r="F58" s="161"/>
      <c r="G58" s="161"/>
    </row>
    <row r="59" spans="1:7" x14ac:dyDescent="0.3">
      <c r="A59" s="161" t="s">
        <v>153</v>
      </c>
      <c r="B59" s="161"/>
      <c r="C59" s="161"/>
      <c r="D59" s="161"/>
      <c r="E59" s="161" t="s">
        <v>354</v>
      </c>
      <c r="F59" s="161"/>
      <c r="G59" s="161"/>
    </row>
    <row r="60" spans="1:7" x14ac:dyDescent="0.3">
      <c r="A60" s="161" t="s">
        <v>154</v>
      </c>
      <c r="B60" s="161"/>
      <c r="C60" s="161"/>
      <c r="D60" s="161"/>
      <c r="E60" s="161" t="s">
        <v>355</v>
      </c>
      <c r="F60" s="161"/>
      <c r="G60" s="161"/>
    </row>
    <row r="61" spans="1:7" x14ac:dyDescent="0.3">
      <c r="A61" s="161" t="s">
        <v>155</v>
      </c>
      <c r="B61" s="161"/>
      <c r="C61" s="161"/>
      <c r="D61" s="161" t="s">
        <v>356</v>
      </c>
      <c r="E61" s="161"/>
      <c r="F61" s="161"/>
      <c r="G61" s="161"/>
    </row>
    <row r="62" spans="1:7" x14ac:dyDescent="0.3">
      <c r="A62" s="161" t="s">
        <v>156</v>
      </c>
      <c r="B62" s="161"/>
      <c r="C62" s="161"/>
      <c r="D62" s="161"/>
      <c r="E62" s="161"/>
      <c r="F62" s="161"/>
      <c r="G62" s="161"/>
    </row>
    <row r="63" spans="1:7" x14ac:dyDescent="0.3">
      <c r="A63" s="161" t="s">
        <v>157</v>
      </c>
      <c r="B63" s="161"/>
      <c r="C63" s="161"/>
      <c r="D63" s="161"/>
      <c r="E63" s="161"/>
      <c r="F63" s="161"/>
      <c r="G63" s="161"/>
    </row>
    <row r="64" spans="1:7" x14ac:dyDescent="0.3">
      <c r="A64" s="161" t="s">
        <v>257</v>
      </c>
      <c r="B64" s="161" t="s">
        <v>322</v>
      </c>
      <c r="C64" s="161" t="s">
        <v>357</v>
      </c>
      <c r="D64" s="161"/>
      <c r="E64" s="161"/>
      <c r="F64" s="161"/>
      <c r="G64" s="161"/>
    </row>
    <row r="65" spans="1:7" x14ac:dyDescent="0.3">
      <c r="A65" s="161" t="s">
        <v>358</v>
      </c>
      <c r="B65" s="161"/>
      <c r="C65" s="161" t="s">
        <v>317</v>
      </c>
      <c r="D65" s="161"/>
      <c r="E65" s="161"/>
      <c r="F65" s="161"/>
      <c r="G65" s="161"/>
    </row>
  </sheetData>
  <mergeCells count="2">
    <mergeCell ref="A3:G3"/>
    <mergeCell ref="A5: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DEF6-8F2B-4AC1-93E4-48C5D09ABB9D}">
  <dimension ref="B2:G35"/>
  <sheetViews>
    <sheetView showGridLines="0" zoomScale="85" zoomScaleNormal="85" workbookViewId="0">
      <selection activeCell="F17" sqref="F17"/>
    </sheetView>
  </sheetViews>
  <sheetFormatPr defaultRowHeight="14.5" x14ac:dyDescent="0.35"/>
  <cols>
    <col min="2" max="2" width="37.81640625" customWidth="1"/>
    <col min="3" max="3" width="47.1796875" customWidth="1"/>
    <col min="4" max="6" width="24.26953125" customWidth="1"/>
  </cols>
  <sheetData>
    <row r="2" spans="2:6" ht="23" x14ac:dyDescent="0.35">
      <c r="B2" s="120" t="s">
        <v>359</v>
      </c>
    </row>
    <row r="3" spans="2:6" ht="17.5" x14ac:dyDescent="0.35">
      <c r="B3" s="215"/>
      <c r="C3" s="215"/>
      <c r="D3" s="215"/>
      <c r="E3" s="215"/>
      <c r="F3" s="215"/>
    </row>
    <row r="4" spans="2:6" ht="18" x14ac:dyDescent="0.4">
      <c r="B4" s="219" t="s">
        <v>360</v>
      </c>
      <c r="C4" s="215"/>
      <c r="D4" s="215"/>
      <c r="E4" s="215"/>
      <c r="F4" s="215"/>
    </row>
    <row r="5" spans="2:6" ht="18" x14ac:dyDescent="0.4">
      <c r="B5" s="219"/>
      <c r="C5" s="215"/>
      <c r="D5" s="215"/>
      <c r="E5" s="215"/>
      <c r="F5" s="215"/>
    </row>
    <row r="6" spans="2:6" ht="18" x14ac:dyDescent="0.4">
      <c r="B6" s="221" t="s">
        <v>361</v>
      </c>
      <c r="C6" s="221" t="s">
        <v>362</v>
      </c>
      <c r="D6" s="221" t="s">
        <v>363</v>
      </c>
      <c r="E6" s="221" t="s">
        <v>364</v>
      </c>
      <c r="F6" s="221" t="s">
        <v>365</v>
      </c>
    </row>
    <row r="7" spans="2:6" ht="17.5" x14ac:dyDescent="0.35">
      <c r="B7" s="216" t="s">
        <v>366</v>
      </c>
      <c r="C7" s="230">
        <f>SUM(D18,,D19,D20)</f>
        <v>0</v>
      </c>
      <c r="D7" s="230" t="str">
        <f>D27</f>
        <v/>
      </c>
      <c r="E7" s="230" t="str">
        <f>D28</f>
        <v/>
      </c>
      <c r="F7" s="232" t="str">
        <f>IFERROR(C7/SUM(C7:E7),"")</f>
        <v/>
      </c>
    </row>
    <row r="8" spans="2:6" ht="17.5" x14ac:dyDescent="0.35">
      <c r="B8" s="216" t="s">
        <v>367</v>
      </c>
      <c r="C8" s="230">
        <f>SUM(D15,D17)</f>
        <v>0</v>
      </c>
      <c r="D8" s="230" t="str">
        <f>D25</f>
        <v/>
      </c>
      <c r="E8" s="230" t="str">
        <f>D26</f>
        <v/>
      </c>
      <c r="F8" s="232" t="str">
        <f>IFERROR(C8/SUM(C8:E8),"")</f>
        <v/>
      </c>
    </row>
    <row r="9" spans="2:6" ht="17.5" x14ac:dyDescent="0.35">
      <c r="B9" s="216" t="s">
        <v>227</v>
      </c>
      <c r="C9" s="230">
        <f>SUM(C7:C8)</f>
        <v>0</v>
      </c>
      <c r="D9" s="230">
        <f>SUM(D7:D8)</f>
        <v>0</v>
      </c>
      <c r="E9" s="230">
        <f>SUM(E7:E8)</f>
        <v>0</v>
      </c>
      <c r="F9" s="232" t="str">
        <f>IFERROR(C9/SUM(C9:E9),"")</f>
        <v/>
      </c>
    </row>
    <row r="10" spans="2:6" ht="17.5" x14ac:dyDescent="0.35">
      <c r="B10" s="215" t="s">
        <v>368</v>
      </c>
      <c r="D10" s="215"/>
      <c r="E10" s="215"/>
      <c r="F10" s="215"/>
    </row>
    <row r="11" spans="2:6" ht="17.5" x14ac:dyDescent="0.35">
      <c r="B11" s="215"/>
      <c r="C11" s="215"/>
      <c r="D11" s="215"/>
      <c r="E11" s="215"/>
      <c r="F11" s="215"/>
    </row>
    <row r="12" spans="2:6" ht="18" x14ac:dyDescent="0.4">
      <c r="B12" s="219" t="s">
        <v>369</v>
      </c>
      <c r="C12" s="215"/>
      <c r="D12" s="215"/>
      <c r="E12" s="215"/>
      <c r="F12" s="215"/>
    </row>
    <row r="13" spans="2:6" ht="18" x14ac:dyDescent="0.4">
      <c r="B13" s="219"/>
      <c r="C13" s="215"/>
      <c r="D13" s="215"/>
      <c r="E13" s="215"/>
      <c r="F13" s="215"/>
    </row>
    <row r="14" spans="2:6" ht="18" x14ac:dyDescent="0.4">
      <c r="B14" s="222" t="s">
        <v>162</v>
      </c>
      <c r="C14" s="222" t="s">
        <v>85</v>
      </c>
      <c r="D14" s="221" t="s">
        <v>92</v>
      </c>
      <c r="E14" s="215"/>
      <c r="F14" s="215"/>
    </row>
    <row r="15" spans="2:6" s="107" customFormat="1" ht="17.5" x14ac:dyDescent="0.35">
      <c r="B15" s="217" t="s">
        <v>370</v>
      </c>
      <c r="C15" s="217" t="s">
        <v>371</v>
      </c>
      <c r="D15" s="231">
        <f>SUMIFS('B. Recycling'!I19:I89,'B. Recycling'!E19:E89,B15,'B. Recycling'!F19:F89,C15)</f>
        <v>0</v>
      </c>
      <c r="E15" s="121"/>
      <c r="F15" s="121"/>
    </row>
    <row r="16" spans="2:6" s="107" customFormat="1" ht="17.5" x14ac:dyDescent="0.35">
      <c r="B16" s="218" t="s">
        <v>370</v>
      </c>
      <c r="C16" s="217" t="s">
        <v>372</v>
      </c>
      <c r="D16" s="231">
        <f>SUMIFS('B. Recycling'!I20:I90,'B. Recycling'!E20:E90,B16,'B. Recycling'!F20:F90,C16)</f>
        <v>0</v>
      </c>
      <c r="E16" s="121"/>
      <c r="F16" s="121"/>
    </row>
    <row r="17" spans="2:7" s="107" customFormat="1" ht="17.5" x14ac:dyDescent="0.35">
      <c r="B17" s="218" t="s">
        <v>370</v>
      </c>
      <c r="C17" s="217" t="s">
        <v>373</v>
      </c>
      <c r="D17" s="231">
        <f>SUMIFS('B. Recycling'!I21:I91,'B. Recycling'!E21:E91,B17,'B. Recycling'!F21:F91,C17)</f>
        <v>0</v>
      </c>
      <c r="E17" s="121"/>
      <c r="F17" s="121"/>
    </row>
    <row r="18" spans="2:7" s="107" customFormat="1" ht="17.5" x14ac:dyDescent="0.35">
      <c r="B18" s="217" t="s">
        <v>374</v>
      </c>
      <c r="C18" s="217" t="s">
        <v>371</v>
      </c>
      <c r="D18" s="231">
        <f>SUMIFS('B. Recycling'!I23:I93,'B. Recycling'!E23:E93,B18,'B. Recycling'!F23:F93,C18)</f>
        <v>0</v>
      </c>
      <c r="E18" s="121"/>
      <c r="F18" s="121"/>
    </row>
    <row r="19" spans="2:7" s="107" customFormat="1" ht="17.5" x14ac:dyDescent="0.35">
      <c r="B19" s="218" t="s">
        <v>374</v>
      </c>
      <c r="C19" s="217" t="s">
        <v>372</v>
      </c>
      <c r="D19" s="231">
        <f>SUMIFS('B. Recycling'!I24:I94,'B. Recycling'!E24:E94,B19,'B. Recycling'!F24:F94,C19)</f>
        <v>0</v>
      </c>
      <c r="E19" s="121"/>
      <c r="F19" s="121"/>
    </row>
    <row r="20" spans="2:7" s="107" customFormat="1" ht="17.5" x14ac:dyDescent="0.35">
      <c r="B20" s="218" t="s">
        <v>374</v>
      </c>
      <c r="C20" s="217" t="s">
        <v>373</v>
      </c>
      <c r="D20" s="231">
        <f>SUMIFS('B. Recycling'!I25:I95,'B. Recycling'!E25:E95,B20,'B. Recycling'!F25:F95,C20)</f>
        <v>0</v>
      </c>
      <c r="E20" s="121"/>
      <c r="F20" s="121"/>
    </row>
    <row r="21" spans="2:7" s="107" customFormat="1" ht="17.5" x14ac:dyDescent="0.35">
      <c r="B21" s="121"/>
      <c r="C21" s="121"/>
      <c r="D21" s="121"/>
      <c r="E21" s="121"/>
      <c r="F21" s="121"/>
    </row>
    <row r="22" spans="2:7" s="107" customFormat="1" ht="18" x14ac:dyDescent="0.4">
      <c r="B22" s="220" t="s">
        <v>375</v>
      </c>
      <c r="C22" s="121"/>
      <c r="D22" s="121"/>
      <c r="E22" s="121"/>
      <c r="F22" s="121"/>
      <c r="G22" s="106"/>
    </row>
    <row r="23" spans="2:7" s="107" customFormat="1" ht="17.5" x14ac:dyDescent="0.35">
      <c r="B23" s="121"/>
      <c r="C23" s="121"/>
      <c r="D23" s="121"/>
      <c r="E23" s="121"/>
      <c r="F23" s="121"/>
      <c r="G23" s="106"/>
    </row>
    <row r="24" spans="2:7" s="107" customFormat="1" ht="18" x14ac:dyDescent="0.4">
      <c r="B24" s="222" t="s">
        <v>162</v>
      </c>
      <c r="C24" s="222" t="s">
        <v>85</v>
      </c>
      <c r="D24" s="222" t="s">
        <v>92</v>
      </c>
      <c r="E24" s="121"/>
      <c r="F24" s="121"/>
    </row>
    <row r="25" spans="2:7" ht="17.5" x14ac:dyDescent="0.35">
      <c r="B25" s="217" t="s">
        <v>370</v>
      </c>
      <c r="C25" s="217" t="s">
        <v>376</v>
      </c>
      <c r="D25" s="231" t="str">
        <f>'C. Waste Disposal'!G16</f>
        <v/>
      </c>
      <c r="E25" s="215"/>
      <c r="F25" s="215"/>
    </row>
    <row r="26" spans="2:7" ht="17.5" x14ac:dyDescent="0.35">
      <c r="B26" s="218"/>
      <c r="C26" s="216" t="s">
        <v>377</v>
      </c>
      <c r="D26" s="231" t="str">
        <f>'C. Waste Disposal'!G17</f>
        <v/>
      </c>
      <c r="E26" s="215"/>
      <c r="F26" s="215"/>
    </row>
    <row r="27" spans="2:7" ht="17.5" x14ac:dyDescent="0.35">
      <c r="B27" s="217" t="s">
        <v>374</v>
      </c>
      <c r="C27" s="217" t="s">
        <v>376</v>
      </c>
      <c r="D27" s="231" t="str">
        <f>'C. Waste Disposal'!G19</f>
        <v/>
      </c>
      <c r="E27" s="215"/>
      <c r="F27" s="215"/>
    </row>
    <row r="28" spans="2:7" ht="17.5" x14ac:dyDescent="0.35">
      <c r="B28" s="217"/>
      <c r="C28" s="216" t="s">
        <v>378</v>
      </c>
      <c r="D28" s="231" t="str">
        <f>'C. Waste Disposal'!G20</f>
        <v/>
      </c>
      <c r="E28" s="215"/>
      <c r="F28" s="215"/>
    </row>
    <row r="29" spans="2:7" ht="17.5" x14ac:dyDescent="0.35">
      <c r="B29" s="215"/>
      <c r="C29" s="215"/>
      <c r="D29" s="215"/>
      <c r="E29" s="215"/>
      <c r="F29" s="215"/>
    </row>
    <row r="30" spans="2:7" ht="17.5" x14ac:dyDescent="0.35">
      <c r="B30" s="215"/>
      <c r="C30" s="215"/>
      <c r="D30" s="215"/>
      <c r="E30" s="215"/>
      <c r="F30" s="215"/>
    </row>
    <row r="31" spans="2:7" ht="17.5" x14ac:dyDescent="0.35">
      <c r="B31" s="215"/>
      <c r="C31" s="215"/>
      <c r="D31" s="215"/>
      <c r="E31" s="215"/>
      <c r="F31" s="215"/>
    </row>
    <row r="32" spans="2:7" ht="17.5" x14ac:dyDescent="0.35">
      <c r="B32" s="215"/>
      <c r="C32" s="215"/>
      <c r="D32" s="215"/>
      <c r="E32" s="215"/>
      <c r="F32" s="215"/>
    </row>
    <row r="33" spans="2:6" ht="17.5" x14ac:dyDescent="0.35">
      <c r="B33" s="215"/>
      <c r="C33" s="215"/>
      <c r="D33" s="215"/>
      <c r="E33" s="215"/>
      <c r="F33" s="215"/>
    </row>
    <row r="34" spans="2:6" ht="17.5" x14ac:dyDescent="0.35">
      <c r="B34" s="215"/>
      <c r="C34" s="215"/>
      <c r="D34" s="215"/>
      <c r="E34" s="215"/>
      <c r="F34" s="215"/>
    </row>
    <row r="35" spans="2:6" ht="17.5" x14ac:dyDescent="0.35">
      <c r="B35" s="215"/>
      <c r="C35" s="215"/>
      <c r="D35" s="215"/>
      <c r="E35" s="215"/>
      <c r="F35" s="2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BD8B-14D3-4FB6-96E1-25276ECAA7B9}">
  <sheetPr codeName="Sheet10"/>
  <dimension ref="A1:BG118"/>
  <sheetViews>
    <sheetView topLeftCell="A98" zoomScale="70" zoomScaleNormal="70" workbookViewId="0">
      <selection activeCell="D115" sqref="D115"/>
    </sheetView>
  </sheetViews>
  <sheetFormatPr defaultRowHeight="14.5" x14ac:dyDescent="0.35"/>
  <cols>
    <col min="2" max="5" width="22" customWidth="1"/>
    <col min="6" max="7" width="32.1796875" customWidth="1"/>
    <col min="8" max="8" width="24.81640625" customWidth="1"/>
    <col min="9" max="65" width="17" customWidth="1"/>
  </cols>
  <sheetData>
    <row r="1" spans="2:59" ht="18.5" x14ac:dyDescent="0.45">
      <c r="B1" s="227" t="s">
        <v>379</v>
      </c>
    </row>
    <row r="2" spans="2:59" ht="18.5" x14ac:dyDescent="0.45">
      <c r="B2" s="227"/>
    </row>
    <row r="3" spans="2:59" x14ac:dyDescent="0.35">
      <c r="B3" s="36" t="s">
        <v>380</v>
      </c>
      <c r="C3" s="36" t="s">
        <v>381</v>
      </c>
      <c r="D3" s="36" t="s">
        <v>382</v>
      </c>
      <c r="E3" s="36" t="s">
        <v>383</v>
      </c>
      <c r="F3" s="36" t="s">
        <v>384</v>
      </c>
      <c r="G3" s="36" t="s">
        <v>385</v>
      </c>
      <c r="H3" s="36" t="s">
        <v>386</v>
      </c>
      <c r="I3" s="36" t="s">
        <v>387</v>
      </c>
      <c r="J3" s="36" t="s">
        <v>388</v>
      </c>
      <c r="K3" s="36" t="s">
        <v>389</v>
      </c>
      <c r="L3" t="s">
        <v>48</v>
      </c>
      <c r="M3" s="36" t="s">
        <v>390</v>
      </c>
      <c r="N3" s="36" t="s">
        <v>391</v>
      </c>
      <c r="O3" s="36" t="s">
        <v>392</v>
      </c>
      <c r="P3" s="36" t="s">
        <v>393</v>
      </c>
      <c r="Q3" s="36"/>
      <c r="R3" s="36" t="s">
        <v>394</v>
      </c>
      <c r="S3" s="36" t="s">
        <v>395</v>
      </c>
      <c r="T3" s="36" t="s">
        <v>85</v>
      </c>
      <c r="U3" s="36"/>
      <c r="V3" s="36"/>
      <c r="W3" s="36"/>
      <c r="X3" s="36" t="s">
        <v>396</v>
      </c>
    </row>
    <row r="4" spans="2:59" ht="15.5" x14ac:dyDescent="0.35">
      <c r="B4" t="s">
        <v>371</v>
      </c>
      <c r="C4" t="s">
        <v>397</v>
      </c>
      <c r="D4" t="s">
        <v>398</v>
      </c>
      <c r="E4" t="s">
        <v>372</v>
      </c>
      <c r="F4" t="s">
        <v>371</v>
      </c>
      <c r="G4" t="s">
        <v>373</v>
      </c>
      <c r="H4" t="s">
        <v>399</v>
      </c>
      <c r="I4" t="s">
        <v>399</v>
      </c>
      <c r="J4" t="s">
        <v>399</v>
      </c>
      <c r="K4" t="s">
        <v>184</v>
      </c>
      <c r="L4" t="s">
        <v>400</v>
      </c>
      <c r="M4" t="s">
        <v>399</v>
      </c>
      <c r="N4" t="s">
        <v>401</v>
      </c>
      <c r="O4" t="s">
        <v>399</v>
      </c>
      <c r="P4" t="s">
        <v>402</v>
      </c>
      <c r="Q4" t="s">
        <v>401</v>
      </c>
      <c r="R4" t="s">
        <v>403</v>
      </c>
      <c r="S4" t="s">
        <v>374</v>
      </c>
      <c r="T4" t="s">
        <v>371</v>
      </c>
      <c r="U4" t="s">
        <v>372</v>
      </c>
      <c r="V4" t="s">
        <v>372</v>
      </c>
      <c r="W4" t="s">
        <v>373</v>
      </c>
      <c r="X4" t="s">
        <v>399</v>
      </c>
      <c r="Z4" t="s">
        <v>404</v>
      </c>
      <c r="AA4" t="s">
        <v>48</v>
      </c>
      <c r="AB4" t="s">
        <v>48</v>
      </c>
      <c r="AC4" t="s">
        <v>405</v>
      </c>
      <c r="AD4" s="108" t="s">
        <v>60</v>
      </c>
      <c r="AE4" t="s">
        <v>48</v>
      </c>
      <c r="AF4" s="108" t="s">
        <v>276</v>
      </c>
      <c r="AG4" s="108" t="s">
        <v>284</v>
      </c>
      <c r="AH4" s="108" t="s">
        <v>406</v>
      </c>
    </row>
    <row r="5" spans="2:59" ht="15.5" x14ac:dyDescent="0.35">
      <c r="B5" t="s">
        <v>372</v>
      </c>
      <c r="F5" t="s">
        <v>372</v>
      </c>
      <c r="G5" t="s">
        <v>372</v>
      </c>
      <c r="H5" t="s">
        <v>407</v>
      </c>
      <c r="I5" t="s">
        <v>407</v>
      </c>
      <c r="J5" t="s">
        <v>407</v>
      </c>
      <c r="M5" t="s">
        <v>407</v>
      </c>
      <c r="N5" t="s">
        <v>399</v>
      </c>
      <c r="O5" t="s">
        <v>407</v>
      </c>
      <c r="P5" t="s">
        <v>399</v>
      </c>
      <c r="Q5" t="s">
        <v>399</v>
      </c>
      <c r="R5" t="s">
        <v>408</v>
      </c>
      <c r="S5" t="s">
        <v>370</v>
      </c>
      <c r="U5" t="s">
        <v>371</v>
      </c>
      <c r="V5" t="s">
        <v>373</v>
      </c>
      <c r="X5" t="s">
        <v>407</v>
      </c>
      <c r="Z5" t="s">
        <v>11</v>
      </c>
      <c r="AA5" t="s">
        <v>400</v>
      </c>
      <c r="AB5" t="s">
        <v>400</v>
      </c>
      <c r="AC5" t="s">
        <v>409</v>
      </c>
      <c r="AD5" s="108" t="s">
        <v>61</v>
      </c>
      <c r="AE5" t="s">
        <v>400</v>
      </c>
      <c r="AF5" s="108" t="s">
        <v>277</v>
      </c>
      <c r="AG5" s="108" t="s">
        <v>285</v>
      </c>
      <c r="AH5" s="108" t="s">
        <v>410</v>
      </c>
    </row>
    <row r="6" spans="2:59" ht="15.5" x14ac:dyDescent="0.35">
      <c r="B6" t="s">
        <v>373</v>
      </c>
      <c r="H6" t="s">
        <v>411</v>
      </c>
      <c r="I6" t="s">
        <v>411</v>
      </c>
      <c r="J6" t="s">
        <v>411</v>
      </c>
      <c r="N6" t="s">
        <v>407</v>
      </c>
      <c r="O6" t="s">
        <v>411</v>
      </c>
      <c r="P6" t="s">
        <v>407</v>
      </c>
      <c r="Q6" t="s">
        <v>407</v>
      </c>
      <c r="X6" t="s">
        <v>411</v>
      </c>
      <c r="Z6" t="s">
        <v>412</v>
      </c>
      <c r="AB6" t="s">
        <v>15</v>
      </c>
      <c r="AC6" t="s">
        <v>413</v>
      </c>
      <c r="AD6" s="108" t="s">
        <v>62</v>
      </c>
      <c r="AE6" t="s">
        <v>414</v>
      </c>
      <c r="AF6" s="108" t="s">
        <v>278</v>
      </c>
      <c r="AG6" s="108" t="s">
        <v>286</v>
      </c>
      <c r="AH6" s="108"/>
    </row>
    <row r="7" spans="2:59" ht="15.5" x14ac:dyDescent="0.35">
      <c r="H7" t="s">
        <v>415</v>
      </c>
      <c r="I7" t="s">
        <v>415</v>
      </c>
      <c r="J7" t="s">
        <v>415</v>
      </c>
      <c r="N7" t="s">
        <v>411</v>
      </c>
      <c r="O7" t="s">
        <v>415</v>
      </c>
      <c r="P7" t="s">
        <v>415</v>
      </c>
      <c r="S7" t="s">
        <v>370</v>
      </c>
      <c r="X7" t="s">
        <v>415</v>
      </c>
      <c r="AD7" s="108" t="s">
        <v>63</v>
      </c>
      <c r="AF7" s="108" t="s">
        <v>279</v>
      </c>
      <c r="AG7" s="108" t="s">
        <v>287</v>
      </c>
      <c r="AH7" s="108"/>
    </row>
    <row r="8" spans="2:59" ht="15.5" x14ac:dyDescent="0.35">
      <c r="H8" t="s">
        <v>416</v>
      </c>
      <c r="I8" t="s">
        <v>416</v>
      </c>
      <c r="N8" t="s">
        <v>415</v>
      </c>
      <c r="O8" t="s">
        <v>416</v>
      </c>
      <c r="AD8" s="108" t="s">
        <v>64</v>
      </c>
      <c r="AF8" s="108" t="s">
        <v>280</v>
      </c>
      <c r="AG8" s="108" t="s">
        <v>288</v>
      </c>
      <c r="AH8" s="108"/>
    </row>
    <row r="9" spans="2:59" ht="15.5" x14ac:dyDescent="0.35">
      <c r="H9" t="s">
        <v>402</v>
      </c>
      <c r="N9" t="s">
        <v>416</v>
      </c>
      <c r="S9" t="s">
        <v>374</v>
      </c>
      <c r="AF9" s="108" t="s">
        <v>281</v>
      </c>
      <c r="AG9" s="108" t="s">
        <v>289</v>
      </c>
      <c r="AH9" s="108"/>
    </row>
    <row r="11" spans="2:59" ht="56" x14ac:dyDescent="0.35">
      <c r="B11" s="161" t="s">
        <v>189</v>
      </c>
      <c r="C11" s="161" t="s">
        <v>95</v>
      </c>
      <c r="D11" s="161" t="s">
        <v>97</v>
      </c>
      <c r="E11" s="161" t="s">
        <v>98</v>
      </c>
      <c r="F11" s="161" t="s">
        <v>99</v>
      </c>
      <c r="G11" s="161" t="s">
        <v>308</v>
      </c>
      <c r="H11" s="161" t="s">
        <v>101</v>
      </c>
      <c r="I11" s="161" t="s">
        <v>310</v>
      </c>
      <c r="J11" s="161" t="s">
        <v>103</v>
      </c>
      <c r="K11" s="161" t="s">
        <v>105</v>
      </c>
      <c r="L11" s="161" t="s">
        <v>106</v>
      </c>
      <c r="M11" s="161" t="s">
        <v>107</v>
      </c>
      <c r="N11" s="161" t="s">
        <v>108</v>
      </c>
      <c r="O11" s="161" t="s">
        <v>109</v>
      </c>
      <c r="P11" s="161" t="s">
        <v>110</v>
      </c>
      <c r="Q11" s="161" t="s">
        <v>111</v>
      </c>
      <c r="R11" s="161" t="s">
        <v>112</v>
      </c>
      <c r="S11" s="161" t="s">
        <v>114</v>
      </c>
      <c r="T11" s="161" t="s">
        <v>115</v>
      </c>
      <c r="U11" s="161" t="s">
        <v>116</v>
      </c>
      <c r="V11" s="161" t="s">
        <v>117</v>
      </c>
      <c r="W11" s="161" t="s">
        <v>118</v>
      </c>
      <c r="X11" s="161" t="s">
        <v>256</v>
      </c>
      <c r="Y11" s="161" t="s">
        <v>205</v>
      </c>
      <c r="Z11" s="161" t="s">
        <v>122</v>
      </c>
      <c r="AA11" s="161" t="s">
        <v>209</v>
      </c>
      <c r="AB11" s="161" t="s">
        <v>212</v>
      </c>
      <c r="AC11" s="161" t="s">
        <v>214</v>
      </c>
      <c r="AD11" s="161" t="s">
        <v>216</v>
      </c>
      <c r="AE11" s="161" t="s">
        <v>220</v>
      </c>
      <c r="AF11" s="161" t="s">
        <v>128</v>
      </c>
      <c r="AG11" s="161" t="s">
        <v>129</v>
      </c>
      <c r="AH11" s="161" t="s">
        <v>61</v>
      </c>
      <c r="AI11" s="161" t="s">
        <v>131</v>
      </c>
      <c r="AJ11" s="161" t="s">
        <v>210</v>
      </c>
      <c r="AK11" s="161" t="s">
        <v>134</v>
      </c>
      <c r="AL11" s="161" t="s">
        <v>133</v>
      </c>
      <c r="AM11" s="161" t="s">
        <v>136</v>
      </c>
      <c r="AN11" s="161" t="s">
        <v>137</v>
      </c>
      <c r="AO11" s="161" t="s">
        <v>139</v>
      </c>
      <c r="AP11" s="161" t="s">
        <v>140</v>
      </c>
      <c r="AQ11" s="161" t="s">
        <v>141</v>
      </c>
      <c r="AR11" s="161" t="s">
        <v>143</v>
      </c>
      <c r="AS11" s="161" t="s">
        <v>144</v>
      </c>
      <c r="AT11" s="161" t="s">
        <v>145</v>
      </c>
      <c r="AU11" s="161" t="s">
        <v>146</v>
      </c>
      <c r="AV11" s="161" t="s">
        <v>147</v>
      </c>
      <c r="AW11" s="161" t="s">
        <v>148</v>
      </c>
      <c r="AX11" s="161" t="s">
        <v>150</v>
      </c>
      <c r="AY11" s="161" t="s">
        <v>152</v>
      </c>
      <c r="AZ11" s="161" t="s">
        <v>153</v>
      </c>
      <c r="BA11" s="161" t="s">
        <v>154</v>
      </c>
      <c r="BB11" s="161" t="s">
        <v>155</v>
      </c>
      <c r="BC11" s="161" t="s">
        <v>156</v>
      </c>
      <c r="BD11" s="161" t="s">
        <v>157</v>
      </c>
      <c r="BE11" s="161" t="s">
        <v>257</v>
      </c>
      <c r="BF11" s="161" t="s">
        <v>358</v>
      </c>
      <c r="BG11" s="161" t="s">
        <v>417</v>
      </c>
    </row>
    <row r="12" spans="2:59" ht="15.5" x14ac:dyDescent="0.35">
      <c r="B12" t="s">
        <v>399</v>
      </c>
      <c r="C12" t="s">
        <v>399</v>
      </c>
      <c r="D12" t="s">
        <v>399</v>
      </c>
      <c r="E12" t="s">
        <v>399</v>
      </c>
      <c r="F12" t="s">
        <v>399</v>
      </c>
      <c r="G12" t="s">
        <v>399</v>
      </c>
      <c r="H12" t="s">
        <v>399</v>
      </c>
      <c r="I12" t="s">
        <v>399</v>
      </c>
      <c r="J12" t="s">
        <v>399</v>
      </c>
      <c r="K12" t="s">
        <v>399</v>
      </c>
      <c r="L12" t="s">
        <v>399</v>
      </c>
      <c r="M12" t="s">
        <v>399</v>
      </c>
      <c r="N12" t="s">
        <v>399</v>
      </c>
      <c r="O12" t="s">
        <v>399</v>
      </c>
      <c r="P12" t="s">
        <v>399</v>
      </c>
      <c r="Q12" t="s">
        <v>399</v>
      </c>
      <c r="R12" t="s">
        <v>399</v>
      </c>
      <c r="S12" t="s">
        <v>399</v>
      </c>
      <c r="T12" t="s">
        <v>399</v>
      </c>
      <c r="U12" s="108" t="s">
        <v>184</v>
      </c>
      <c r="V12" t="s">
        <v>399</v>
      </c>
      <c r="W12" t="s">
        <v>399</v>
      </c>
      <c r="X12" t="s">
        <v>399</v>
      </c>
      <c r="Y12" t="s">
        <v>399</v>
      </c>
      <c r="Z12" t="s">
        <v>399</v>
      </c>
      <c r="AA12" t="s">
        <v>399</v>
      </c>
      <c r="AB12" t="s">
        <v>399</v>
      </c>
      <c r="AC12" t="s">
        <v>399</v>
      </c>
      <c r="AD12" t="s">
        <v>399</v>
      </c>
      <c r="AE12" t="s">
        <v>399</v>
      </c>
      <c r="AF12" t="s">
        <v>399</v>
      </c>
      <c r="AG12" t="s">
        <v>399</v>
      </c>
      <c r="AH12" t="s">
        <v>399</v>
      </c>
      <c r="AI12" t="s">
        <v>399</v>
      </c>
      <c r="AJ12" t="s">
        <v>399</v>
      </c>
      <c r="AK12" t="s">
        <v>399</v>
      </c>
      <c r="AL12" t="s">
        <v>399</v>
      </c>
      <c r="AM12" t="s">
        <v>399</v>
      </c>
      <c r="AN12" t="s">
        <v>399</v>
      </c>
      <c r="AO12" t="s">
        <v>399</v>
      </c>
      <c r="AP12" t="s">
        <v>399</v>
      </c>
      <c r="AQ12" t="s">
        <v>399</v>
      </c>
      <c r="AR12" t="s">
        <v>399</v>
      </c>
      <c r="AS12" t="s">
        <v>399</v>
      </c>
      <c r="AT12" t="s">
        <v>399</v>
      </c>
      <c r="AU12" t="s">
        <v>399</v>
      </c>
      <c r="AV12" t="s">
        <v>399</v>
      </c>
      <c r="AW12" t="s">
        <v>399</v>
      </c>
      <c r="AX12" t="s">
        <v>399</v>
      </c>
      <c r="AY12" t="s">
        <v>399</v>
      </c>
      <c r="AZ12" t="s">
        <v>399</v>
      </c>
      <c r="BA12" t="s">
        <v>399</v>
      </c>
      <c r="BB12" t="s">
        <v>399</v>
      </c>
      <c r="BC12" t="s">
        <v>399</v>
      </c>
      <c r="BD12" t="s">
        <v>399</v>
      </c>
      <c r="BE12" t="s">
        <v>399</v>
      </c>
      <c r="BF12" t="s">
        <v>399</v>
      </c>
      <c r="BG12" t="s">
        <v>399</v>
      </c>
    </row>
    <row r="13" spans="2:59" x14ac:dyDescent="0.35">
      <c r="B13" t="s">
        <v>407</v>
      </c>
      <c r="C13" t="s">
        <v>407</v>
      </c>
      <c r="D13" t="s">
        <v>407</v>
      </c>
      <c r="E13" t="s">
        <v>407</v>
      </c>
      <c r="F13" t="s">
        <v>407</v>
      </c>
      <c r="G13" t="s">
        <v>407</v>
      </c>
      <c r="H13" t="s">
        <v>407</v>
      </c>
      <c r="I13" t="s">
        <v>407</v>
      </c>
      <c r="J13" t="s">
        <v>407</v>
      </c>
      <c r="K13" t="s">
        <v>407</v>
      </c>
      <c r="L13" t="s">
        <v>407</v>
      </c>
      <c r="M13" t="s">
        <v>407</v>
      </c>
      <c r="N13" t="s">
        <v>407</v>
      </c>
      <c r="O13" t="s">
        <v>407</v>
      </c>
      <c r="P13" t="s">
        <v>407</v>
      </c>
      <c r="Q13" t="s">
        <v>407</v>
      </c>
      <c r="R13" t="s">
        <v>407</v>
      </c>
      <c r="S13" t="s">
        <v>407</v>
      </c>
      <c r="T13" t="s">
        <v>407</v>
      </c>
      <c r="V13" t="s">
        <v>407</v>
      </c>
      <c r="W13" t="s">
        <v>407</v>
      </c>
      <c r="X13" t="s">
        <v>407</v>
      </c>
      <c r="Y13" t="s">
        <v>407</v>
      </c>
      <c r="Z13" t="s">
        <v>407</v>
      </c>
      <c r="AA13" t="s">
        <v>407</v>
      </c>
      <c r="AB13" t="s">
        <v>407</v>
      </c>
      <c r="AC13" t="s">
        <v>407</v>
      </c>
      <c r="AD13" t="s">
        <v>407</v>
      </c>
      <c r="AE13" t="s">
        <v>407</v>
      </c>
      <c r="AF13" t="s">
        <v>407</v>
      </c>
      <c r="AG13" t="s">
        <v>407</v>
      </c>
      <c r="AH13" t="s">
        <v>407</v>
      </c>
      <c r="AI13" t="s">
        <v>407</v>
      </c>
      <c r="AJ13" t="s">
        <v>407</v>
      </c>
      <c r="AK13" t="s">
        <v>407</v>
      </c>
      <c r="AL13" t="s">
        <v>407</v>
      </c>
      <c r="AM13" t="s">
        <v>407</v>
      </c>
      <c r="AN13" t="s">
        <v>407</v>
      </c>
      <c r="AO13" t="s">
        <v>407</v>
      </c>
      <c r="AP13" t="s">
        <v>407</v>
      </c>
      <c r="AQ13" t="s">
        <v>407</v>
      </c>
      <c r="AR13" t="s">
        <v>407</v>
      </c>
      <c r="AS13" t="s">
        <v>407</v>
      </c>
      <c r="AT13" t="s">
        <v>407</v>
      </c>
      <c r="AU13" t="s">
        <v>407</v>
      </c>
      <c r="AV13" t="s">
        <v>407</v>
      </c>
      <c r="AW13" t="s">
        <v>407</v>
      </c>
      <c r="AX13" t="s">
        <v>407</v>
      </c>
      <c r="AY13" t="s">
        <v>407</v>
      </c>
      <c r="AZ13" t="s">
        <v>407</v>
      </c>
      <c r="BA13" t="s">
        <v>407</v>
      </c>
      <c r="BB13" t="s">
        <v>407</v>
      </c>
      <c r="BC13" t="s">
        <v>407</v>
      </c>
      <c r="BD13" t="s">
        <v>407</v>
      </c>
      <c r="BE13" t="s">
        <v>407</v>
      </c>
      <c r="BF13" t="s">
        <v>407</v>
      </c>
      <c r="BG13" t="s">
        <v>407</v>
      </c>
    </row>
    <row r="14" spans="2:59" x14ac:dyDescent="0.35">
      <c r="B14" t="s">
        <v>411</v>
      </c>
      <c r="E14" t="s">
        <v>401</v>
      </c>
      <c r="F14" t="s">
        <v>401</v>
      </c>
      <c r="H14" t="s">
        <v>401</v>
      </c>
      <c r="J14" t="s">
        <v>415</v>
      </c>
      <c r="K14" t="s">
        <v>415</v>
      </c>
      <c r="L14" t="s">
        <v>415</v>
      </c>
      <c r="M14" t="s">
        <v>415</v>
      </c>
      <c r="N14" t="s">
        <v>415</v>
      </c>
      <c r="O14" t="s">
        <v>415</v>
      </c>
      <c r="P14" t="s">
        <v>411</v>
      </c>
      <c r="Q14" t="s">
        <v>411</v>
      </c>
      <c r="R14" t="s">
        <v>411</v>
      </c>
      <c r="S14" t="s">
        <v>411</v>
      </c>
      <c r="T14" t="s">
        <v>415</v>
      </c>
      <c r="V14" t="s">
        <v>411</v>
      </c>
      <c r="W14" t="s">
        <v>411</v>
      </c>
      <c r="X14" t="s">
        <v>415</v>
      </c>
      <c r="Y14" t="s">
        <v>401</v>
      </c>
      <c r="AA14" t="s">
        <v>401</v>
      </c>
      <c r="AB14" t="s">
        <v>401</v>
      </c>
      <c r="AC14" t="s">
        <v>401</v>
      </c>
      <c r="AD14" t="s">
        <v>401</v>
      </c>
      <c r="AE14" t="s">
        <v>401</v>
      </c>
      <c r="AF14" t="s">
        <v>416</v>
      </c>
      <c r="AH14" t="s">
        <v>411</v>
      </c>
      <c r="AI14" t="s">
        <v>401</v>
      </c>
      <c r="AJ14" t="s">
        <v>401</v>
      </c>
      <c r="AL14" t="s">
        <v>415</v>
      </c>
      <c r="AM14" t="s">
        <v>401</v>
      </c>
      <c r="AN14" t="s">
        <v>415</v>
      </c>
      <c r="AO14" t="s">
        <v>411</v>
      </c>
      <c r="AP14" t="s">
        <v>411</v>
      </c>
      <c r="AQ14" t="s">
        <v>411</v>
      </c>
      <c r="AR14" t="s">
        <v>411</v>
      </c>
      <c r="AS14" t="s">
        <v>415</v>
      </c>
      <c r="AT14" t="s">
        <v>411</v>
      </c>
      <c r="AU14" t="s">
        <v>415</v>
      </c>
      <c r="AV14" t="s">
        <v>415</v>
      </c>
      <c r="AW14" t="s">
        <v>411</v>
      </c>
      <c r="AX14" t="s">
        <v>411</v>
      </c>
      <c r="AY14" t="s">
        <v>416</v>
      </c>
      <c r="AZ14" t="s">
        <v>401</v>
      </c>
      <c r="BA14" t="s">
        <v>401</v>
      </c>
      <c r="BB14" t="s">
        <v>416</v>
      </c>
      <c r="BE14" t="s">
        <v>411</v>
      </c>
      <c r="BF14" t="s">
        <v>415</v>
      </c>
      <c r="BG14" t="s">
        <v>418</v>
      </c>
    </row>
    <row r="15" spans="2:59" x14ac:dyDescent="0.35">
      <c r="B15" t="s">
        <v>415</v>
      </c>
      <c r="L15" t="s">
        <v>402</v>
      </c>
      <c r="P15" t="s">
        <v>415</v>
      </c>
      <c r="Q15" t="s">
        <v>415</v>
      </c>
      <c r="R15" t="s">
        <v>415</v>
      </c>
      <c r="S15" t="s">
        <v>415</v>
      </c>
      <c r="V15" t="s">
        <v>415</v>
      </c>
      <c r="W15" t="s">
        <v>415</v>
      </c>
      <c r="AH15" t="s">
        <v>415</v>
      </c>
      <c r="AN15" t="s">
        <v>401</v>
      </c>
      <c r="AO15" t="s">
        <v>415</v>
      </c>
      <c r="AP15" t="s">
        <v>415</v>
      </c>
      <c r="AQ15" t="s">
        <v>415</v>
      </c>
      <c r="AR15" t="s">
        <v>415</v>
      </c>
      <c r="AT15" t="s">
        <v>415</v>
      </c>
      <c r="AW15" t="s">
        <v>415</v>
      </c>
      <c r="AX15" t="s">
        <v>415</v>
      </c>
      <c r="BE15" t="s">
        <v>415</v>
      </c>
      <c r="BG15" t="s">
        <v>411</v>
      </c>
    </row>
    <row r="16" spans="2:59" x14ac:dyDescent="0.35">
      <c r="BG16" t="s">
        <v>415</v>
      </c>
    </row>
    <row r="18" spans="2:10" ht="18.5" x14ac:dyDescent="0.45">
      <c r="B18" s="227" t="s">
        <v>242</v>
      </c>
    </row>
    <row r="19" spans="2:10" x14ac:dyDescent="0.35">
      <c r="E19" t="s">
        <v>419</v>
      </c>
    </row>
    <row r="20" spans="2:10" ht="28" x14ac:dyDescent="0.35">
      <c r="B20" s="160" t="s">
        <v>301</v>
      </c>
      <c r="C20" s="160" t="s">
        <v>399</v>
      </c>
      <c r="D20" s="160" t="s">
        <v>407</v>
      </c>
      <c r="E20" s="160" t="s">
        <v>302</v>
      </c>
      <c r="F20" s="160" t="s">
        <v>303</v>
      </c>
      <c r="G20" s="160" t="s">
        <v>181</v>
      </c>
      <c r="H20" s="160" t="s">
        <v>232</v>
      </c>
      <c r="I20" s="160" t="s">
        <v>183</v>
      </c>
      <c r="J20" s="160" t="s">
        <v>184</v>
      </c>
    </row>
    <row r="21" spans="2:10" x14ac:dyDescent="0.35">
      <c r="B21" s="161" t="s">
        <v>189</v>
      </c>
      <c r="C21" s="161">
        <f>1/2000</f>
        <v>5.0000000000000001E-4</v>
      </c>
      <c r="D21" s="161">
        <v>1</v>
      </c>
      <c r="E21" s="161">
        <v>340</v>
      </c>
      <c r="F21" s="161">
        <v>46</v>
      </c>
      <c r="G21" s="161"/>
      <c r="H21" s="161"/>
      <c r="I21" s="161"/>
      <c r="J21" s="161"/>
    </row>
    <row r="22" spans="2:10" x14ac:dyDescent="0.35">
      <c r="B22" s="161" t="s">
        <v>95</v>
      </c>
      <c r="C22" s="161">
        <f>1/2000</f>
        <v>5.0000000000000001E-4</v>
      </c>
      <c r="D22" s="161">
        <v>1</v>
      </c>
      <c r="E22" s="161"/>
      <c r="F22" s="161"/>
      <c r="G22" s="161"/>
      <c r="H22" s="161"/>
      <c r="I22" s="161"/>
      <c r="J22" s="161"/>
    </row>
    <row r="23" spans="2:10" x14ac:dyDescent="0.35">
      <c r="B23" s="161" t="s">
        <v>96</v>
      </c>
      <c r="C23" s="163"/>
      <c r="D23" s="163"/>
      <c r="E23" s="163"/>
      <c r="F23" s="163"/>
      <c r="G23" s="163"/>
      <c r="H23" s="163"/>
      <c r="I23" s="163"/>
      <c r="J23" s="163"/>
    </row>
    <row r="24" spans="2:10" x14ac:dyDescent="0.35">
      <c r="B24" s="161" t="s">
        <v>97</v>
      </c>
      <c r="C24" s="161">
        <f t="shared" ref="C24:C95" si="0">1/2000</f>
        <v>5.0000000000000001E-4</v>
      </c>
      <c r="D24" s="161">
        <v>1</v>
      </c>
      <c r="E24" s="161"/>
      <c r="F24" s="161"/>
      <c r="G24" s="161"/>
      <c r="H24" s="161"/>
      <c r="I24" s="161"/>
      <c r="J24" s="161"/>
    </row>
    <row r="25" spans="2:10" x14ac:dyDescent="0.35">
      <c r="B25" s="161" t="s">
        <v>98</v>
      </c>
      <c r="C25" s="161">
        <f t="shared" si="0"/>
        <v>5.0000000000000001E-4</v>
      </c>
      <c r="D25" s="161">
        <v>1</v>
      </c>
      <c r="E25" s="161"/>
      <c r="F25" s="161"/>
      <c r="G25" s="161"/>
      <c r="H25" s="161">
        <v>36</v>
      </c>
      <c r="I25" s="161"/>
      <c r="J25" s="161"/>
    </row>
    <row r="26" spans="2:10" x14ac:dyDescent="0.35">
      <c r="B26" s="161" t="s">
        <v>99</v>
      </c>
      <c r="C26" s="161">
        <f t="shared" si="0"/>
        <v>5.0000000000000001E-4</v>
      </c>
      <c r="D26" s="161">
        <v>1</v>
      </c>
      <c r="E26" s="161"/>
      <c r="F26" s="161"/>
      <c r="G26" s="161"/>
      <c r="H26" s="161">
        <v>47</v>
      </c>
      <c r="I26" s="161"/>
      <c r="J26" s="161"/>
    </row>
    <row r="27" spans="2:10" x14ac:dyDescent="0.35">
      <c r="B27" s="161" t="s">
        <v>308</v>
      </c>
      <c r="C27" s="161">
        <f t="shared" si="0"/>
        <v>5.0000000000000001E-4</v>
      </c>
      <c r="D27" s="161">
        <v>1</v>
      </c>
      <c r="E27" s="161"/>
      <c r="F27" s="161"/>
      <c r="G27" s="161"/>
      <c r="H27" s="161"/>
      <c r="I27" s="161"/>
      <c r="J27" s="161"/>
    </row>
    <row r="28" spans="2:10" x14ac:dyDescent="0.35">
      <c r="B28" s="161" t="s">
        <v>101</v>
      </c>
      <c r="C28" s="161">
        <f t="shared" si="0"/>
        <v>5.0000000000000001E-4</v>
      </c>
      <c r="D28" s="161">
        <v>1</v>
      </c>
      <c r="E28" s="161"/>
      <c r="F28" s="161"/>
      <c r="G28" s="161"/>
      <c r="H28" s="161">
        <v>0.25</v>
      </c>
      <c r="I28" s="161"/>
      <c r="J28" s="161"/>
    </row>
    <row r="29" spans="2:10" x14ac:dyDescent="0.35">
      <c r="B29" s="161" t="s">
        <v>310</v>
      </c>
      <c r="C29" s="161">
        <f t="shared" si="0"/>
        <v>5.0000000000000001E-4</v>
      </c>
      <c r="D29" s="161">
        <v>1</v>
      </c>
      <c r="E29" s="161"/>
      <c r="F29" s="161"/>
      <c r="G29" s="161"/>
      <c r="H29" s="161"/>
      <c r="I29" s="161"/>
      <c r="J29" s="161"/>
    </row>
    <row r="30" spans="2:10" ht="42" x14ac:dyDescent="0.35">
      <c r="B30" s="161" t="s">
        <v>103</v>
      </c>
      <c r="C30" s="161">
        <f t="shared" si="0"/>
        <v>5.0000000000000001E-4</v>
      </c>
      <c r="D30" s="161">
        <v>1</v>
      </c>
      <c r="E30" s="161"/>
      <c r="F30" s="161">
        <v>67</v>
      </c>
      <c r="G30" s="161"/>
      <c r="H30" s="161"/>
      <c r="I30" s="161"/>
      <c r="J30" s="161"/>
    </row>
    <row r="31" spans="2:10" x14ac:dyDescent="0.35">
      <c r="B31" s="161" t="s">
        <v>104</v>
      </c>
      <c r="C31" s="163"/>
      <c r="D31" s="163"/>
      <c r="E31" s="163"/>
      <c r="F31" s="163"/>
      <c r="G31" s="163"/>
      <c r="H31" s="163"/>
      <c r="I31" s="163"/>
      <c r="J31" s="163"/>
    </row>
    <row r="32" spans="2:10" ht="28" x14ac:dyDescent="0.35">
      <c r="B32" s="161" t="s">
        <v>105</v>
      </c>
      <c r="C32" s="161">
        <f t="shared" si="0"/>
        <v>5.0000000000000001E-4</v>
      </c>
      <c r="D32" s="161">
        <v>1</v>
      </c>
      <c r="E32" s="161"/>
      <c r="F32" s="161">
        <v>773</v>
      </c>
      <c r="G32" s="161"/>
      <c r="H32" s="161"/>
      <c r="I32" s="161"/>
      <c r="J32" s="161"/>
    </row>
    <row r="33" spans="2:10" ht="28" x14ac:dyDescent="0.35">
      <c r="B33" s="161" t="s">
        <v>106</v>
      </c>
      <c r="C33" s="161">
        <f t="shared" si="0"/>
        <v>5.0000000000000001E-4</v>
      </c>
      <c r="D33" s="161">
        <v>1</v>
      </c>
      <c r="E33" s="161">
        <v>147</v>
      </c>
      <c r="F33" s="161">
        <v>147</v>
      </c>
      <c r="G33" s="161"/>
      <c r="H33" s="161"/>
      <c r="I33" s="161">
        <v>1</v>
      </c>
      <c r="J33" s="161"/>
    </row>
    <row r="34" spans="2:10" ht="28" x14ac:dyDescent="0.35">
      <c r="B34" s="161" t="s">
        <v>107</v>
      </c>
      <c r="C34" s="161">
        <f t="shared" si="0"/>
        <v>5.0000000000000001E-4</v>
      </c>
      <c r="D34" s="161">
        <v>1</v>
      </c>
      <c r="E34" s="161"/>
      <c r="F34" s="161">
        <v>860</v>
      </c>
      <c r="G34" s="161"/>
      <c r="H34" s="161"/>
      <c r="I34" s="161"/>
      <c r="J34" s="161"/>
    </row>
    <row r="35" spans="2:10" ht="28" x14ac:dyDescent="0.35">
      <c r="B35" s="161" t="s">
        <v>108</v>
      </c>
      <c r="C35" s="161">
        <f t="shared" si="0"/>
        <v>5.0000000000000001E-4</v>
      </c>
      <c r="D35" s="161">
        <v>1</v>
      </c>
      <c r="E35" s="161"/>
      <c r="F35" s="161">
        <v>225</v>
      </c>
      <c r="G35" s="161"/>
      <c r="H35" s="161"/>
      <c r="I35" s="161"/>
      <c r="J35" s="161"/>
    </row>
    <row r="36" spans="2:10" ht="28" x14ac:dyDescent="0.35">
      <c r="B36" s="161" t="s">
        <v>109</v>
      </c>
      <c r="C36" s="161">
        <f t="shared" si="0"/>
        <v>5.0000000000000001E-4</v>
      </c>
      <c r="D36" s="161">
        <v>1</v>
      </c>
      <c r="E36" s="161"/>
      <c r="F36" s="161">
        <v>900</v>
      </c>
      <c r="G36" s="161"/>
      <c r="H36" s="161"/>
      <c r="I36" s="161"/>
      <c r="J36" s="161"/>
    </row>
    <row r="37" spans="2:10" ht="28" x14ac:dyDescent="0.35">
      <c r="B37" s="161" t="s">
        <v>110</v>
      </c>
      <c r="C37" s="161">
        <f t="shared" si="0"/>
        <v>5.0000000000000001E-4</v>
      </c>
      <c r="D37" s="161">
        <v>1</v>
      </c>
      <c r="E37" s="161">
        <v>225</v>
      </c>
      <c r="F37" s="161">
        <v>225</v>
      </c>
      <c r="G37" s="161"/>
      <c r="H37" s="161"/>
      <c r="I37" s="161"/>
      <c r="J37" s="161"/>
    </row>
    <row r="38" spans="2:10" ht="28" x14ac:dyDescent="0.35">
      <c r="B38" s="161" t="s">
        <v>111</v>
      </c>
      <c r="C38" s="161">
        <f t="shared" si="0"/>
        <v>5.0000000000000001E-4</v>
      </c>
      <c r="D38" s="161">
        <v>1</v>
      </c>
      <c r="E38" s="161">
        <v>169</v>
      </c>
      <c r="F38" s="161">
        <v>169</v>
      </c>
      <c r="G38" s="161"/>
      <c r="H38" s="161"/>
      <c r="I38" s="161"/>
      <c r="J38" s="161"/>
    </row>
    <row r="39" spans="2:10" ht="28" x14ac:dyDescent="0.35">
      <c r="B39" s="161" t="s">
        <v>112</v>
      </c>
      <c r="C39" s="161">
        <f t="shared" si="0"/>
        <v>5.0000000000000001E-4</v>
      </c>
      <c r="D39" s="161">
        <v>1</v>
      </c>
      <c r="E39" s="161">
        <v>900</v>
      </c>
      <c r="F39" s="161">
        <v>106</v>
      </c>
      <c r="G39" s="161"/>
      <c r="H39" s="161"/>
      <c r="I39" s="161"/>
      <c r="J39" s="161"/>
    </row>
    <row r="40" spans="2:10" x14ac:dyDescent="0.35">
      <c r="B40" s="161" t="s">
        <v>113</v>
      </c>
      <c r="C40" s="163"/>
      <c r="D40" s="163"/>
      <c r="E40" s="163"/>
      <c r="F40" s="163"/>
      <c r="G40" s="163"/>
      <c r="H40" s="163"/>
      <c r="I40" s="163"/>
      <c r="J40" s="163"/>
    </row>
    <row r="41" spans="2:10" x14ac:dyDescent="0.35">
      <c r="B41" s="161" t="s">
        <v>114</v>
      </c>
      <c r="C41" s="161">
        <f t="shared" si="0"/>
        <v>5.0000000000000001E-4</v>
      </c>
      <c r="D41" s="161">
        <v>1</v>
      </c>
      <c r="E41" s="161">
        <v>135</v>
      </c>
      <c r="F41" s="161">
        <v>135</v>
      </c>
      <c r="G41" s="161"/>
      <c r="H41" s="161"/>
      <c r="I41" s="161"/>
      <c r="J41" s="161"/>
    </row>
    <row r="42" spans="2:10" x14ac:dyDescent="0.35">
      <c r="B42" s="161" t="s">
        <v>115</v>
      </c>
      <c r="C42" s="161">
        <f t="shared" si="0"/>
        <v>5.0000000000000001E-4</v>
      </c>
      <c r="D42" s="161">
        <v>1</v>
      </c>
      <c r="E42" s="161"/>
      <c r="F42" s="161">
        <v>463</v>
      </c>
      <c r="G42" s="161"/>
      <c r="H42" s="161"/>
      <c r="I42" s="161"/>
      <c r="J42" s="161"/>
    </row>
    <row r="43" spans="2:10" ht="28" x14ac:dyDescent="0.35">
      <c r="B43" s="161" t="s">
        <v>116</v>
      </c>
      <c r="C43" s="161">
        <f t="shared" si="0"/>
        <v>5.0000000000000001E-4</v>
      </c>
      <c r="D43" s="161">
        <v>1</v>
      </c>
      <c r="E43" s="161">
        <v>600</v>
      </c>
      <c r="F43" s="161">
        <v>400</v>
      </c>
      <c r="G43" s="161"/>
      <c r="H43" s="161"/>
      <c r="I43" s="161"/>
      <c r="J43" s="161">
        <v>16000</v>
      </c>
    </row>
    <row r="44" spans="2:10" ht="28" x14ac:dyDescent="0.35">
      <c r="B44" s="161" t="s">
        <v>117</v>
      </c>
      <c r="C44" s="161">
        <f t="shared" si="0"/>
        <v>5.0000000000000001E-4</v>
      </c>
      <c r="D44" s="161">
        <v>1</v>
      </c>
      <c r="E44" s="161">
        <v>650</v>
      </c>
      <c r="F44" s="161">
        <v>50</v>
      </c>
      <c r="G44" s="161"/>
      <c r="H44" s="161"/>
      <c r="I44" s="161"/>
      <c r="J44" s="161"/>
    </row>
    <row r="45" spans="2:10" x14ac:dyDescent="0.35">
      <c r="B45" s="161" t="s">
        <v>118</v>
      </c>
      <c r="C45" s="161">
        <f t="shared" si="0"/>
        <v>5.0000000000000001E-4</v>
      </c>
      <c r="D45" s="161">
        <v>1</v>
      </c>
      <c r="E45" s="161">
        <v>1200</v>
      </c>
      <c r="F45" s="161">
        <v>1200</v>
      </c>
      <c r="G45" s="161"/>
      <c r="H45" s="161"/>
      <c r="I45" s="161"/>
      <c r="J45" s="161"/>
    </row>
    <row r="46" spans="2:10" x14ac:dyDescent="0.35">
      <c r="B46" s="161" t="s">
        <v>256</v>
      </c>
      <c r="C46" s="161">
        <f t="shared" si="0"/>
        <v>5.0000000000000001E-4</v>
      </c>
      <c r="D46" s="161">
        <v>1</v>
      </c>
      <c r="E46" s="161"/>
      <c r="F46" s="161">
        <v>450</v>
      </c>
      <c r="G46" s="161"/>
      <c r="H46" s="161"/>
      <c r="I46" s="161"/>
      <c r="J46" s="161"/>
    </row>
    <row r="47" spans="2:10" x14ac:dyDescent="0.35">
      <c r="B47" s="161" t="s">
        <v>120</v>
      </c>
      <c r="C47" s="163"/>
      <c r="D47" s="163"/>
      <c r="E47" s="163"/>
      <c r="F47" s="163"/>
      <c r="G47" s="163"/>
      <c r="H47" s="163"/>
      <c r="I47" s="163"/>
      <c r="J47" s="163"/>
    </row>
    <row r="48" spans="2:10" x14ac:dyDescent="0.35">
      <c r="B48" s="161" t="s">
        <v>205</v>
      </c>
      <c r="C48" s="161">
        <f t="shared" si="0"/>
        <v>5.0000000000000001E-4</v>
      </c>
      <c r="D48" s="161">
        <v>1</v>
      </c>
      <c r="E48" s="161"/>
      <c r="F48" s="161"/>
      <c r="G48" s="161"/>
      <c r="H48" s="161">
        <v>27</v>
      </c>
      <c r="I48" s="161"/>
      <c r="J48" s="161"/>
    </row>
    <row r="49" spans="2:10" x14ac:dyDescent="0.35">
      <c r="B49" s="161" t="s">
        <v>122</v>
      </c>
      <c r="C49" s="161">
        <f t="shared" si="0"/>
        <v>5.0000000000000001E-4</v>
      </c>
      <c r="D49" s="161">
        <v>1</v>
      </c>
      <c r="E49" s="161"/>
      <c r="F49" s="161">
        <v>400</v>
      </c>
      <c r="G49" s="161"/>
      <c r="H49" s="161"/>
      <c r="I49" s="161"/>
      <c r="J49" s="161"/>
    </row>
    <row r="50" spans="2:10" x14ac:dyDescent="0.35">
      <c r="B50" s="161" t="s">
        <v>209</v>
      </c>
      <c r="C50" s="161">
        <f t="shared" si="0"/>
        <v>5.0000000000000001E-4</v>
      </c>
      <c r="D50" s="161">
        <v>1</v>
      </c>
      <c r="E50" s="161"/>
      <c r="F50" s="161"/>
      <c r="G50" s="161"/>
      <c r="H50" s="161">
        <v>2.9</v>
      </c>
      <c r="I50" s="161"/>
      <c r="J50" s="161"/>
    </row>
    <row r="51" spans="2:10" x14ac:dyDescent="0.35">
      <c r="B51" s="161" t="s">
        <v>212</v>
      </c>
      <c r="C51" s="161">
        <f t="shared" si="0"/>
        <v>5.0000000000000001E-4</v>
      </c>
      <c r="D51" s="161">
        <v>1</v>
      </c>
      <c r="E51" s="161"/>
      <c r="F51" s="161"/>
      <c r="G51" s="161"/>
      <c r="H51" s="161">
        <v>29.4</v>
      </c>
      <c r="I51" s="161"/>
      <c r="J51" s="161"/>
    </row>
    <row r="52" spans="2:10" x14ac:dyDescent="0.35">
      <c r="B52" s="161" t="s">
        <v>214</v>
      </c>
      <c r="C52" s="161">
        <f t="shared" si="0"/>
        <v>5.0000000000000001E-4</v>
      </c>
      <c r="D52" s="161">
        <v>1</v>
      </c>
      <c r="E52" s="161"/>
      <c r="F52" s="161"/>
      <c r="G52" s="161"/>
      <c r="H52" s="161">
        <v>9.8000000000000007</v>
      </c>
      <c r="I52" s="161"/>
      <c r="J52" s="161"/>
    </row>
    <row r="53" spans="2:10" x14ac:dyDescent="0.35">
      <c r="B53" s="161" t="s">
        <v>216</v>
      </c>
      <c r="C53" s="161">
        <f t="shared" si="0"/>
        <v>5.0000000000000001E-4</v>
      </c>
      <c r="D53" s="161">
        <v>1</v>
      </c>
      <c r="E53" s="161"/>
      <c r="F53" s="161"/>
      <c r="G53" s="161"/>
      <c r="H53" s="161">
        <v>16.100000000000001</v>
      </c>
      <c r="I53" s="161"/>
      <c r="J53" s="161"/>
    </row>
    <row r="54" spans="2:10" x14ac:dyDescent="0.35">
      <c r="B54" s="161" t="s">
        <v>220</v>
      </c>
      <c r="C54" s="161">
        <f t="shared" si="0"/>
        <v>5.0000000000000001E-4</v>
      </c>
      <c r="D54" s="161">
        <v>1</v>
      </c>
      <c r="E54" s="161"/>
      <c r="F54" s="161"/>
      <c r="G54" s="161"/>
      <c r="H54" s="161">
        <v>67.3</v>
      </c>
      <c r="I54" s="161"/>
      <c r="J54" s="161"/>
    </row>
    <row r="55" spans="2:10" x14ac:dyDescent="0.35">
      <c r="B55" s="161" t="s">
        <v>128</v>
      </c>
      <c r="C55" s="161">
        <f t="shared" si="0"/>
        <v>5.0000000000000001E-4</v>
      </c>
      <c r="D55" s="161">
        <v>1</v>
      </c>
      <c r="E55" s="161"/>
      <c r="F55" s="161"/>
      <c r="G55" s="161">
        <v>7.5</v>
      </c>
      <c r="H55" s="161"/>
      <c r="I55" s="161"/>
      <c r="J55" s="161"/>
    </row>
    <row r="56" spans="2:10" x14ac:dyDescent="0.35">
      <c r="B56" s="161" t="s">
        <v>129</v>
      </c>
      <c r="C56" s="161">
        <f t="shared" si="0"/>
        <v>5.0000000000000001E-4</v>
      </c>
      <c r="D56" s="161">
        <v>1</v>
      </c>
      <c r="E56" s="161"/>
      <c r="F56" s="161"/>
      <c r="G56" s="161"/>
      <c r="H56" s="161"/>
      <c r="I56" s="161"/>
      <c r="J56" s="161"/>
    </row>
    <row r="57" spans="2:10" x14ac:dyDescent="0.35">
      <c r="B57" s="161" t="s">
        <v>61</v>
      </c>
      <c r="C57" s="161">
        <f t="shared" si="0"/>
        <v>5.0000000000000001E-4</v>
      </c>
      <c r="D57" s="161">
        <v>1</v>
      </c>
      <c r="E57" s="161">
        <v>1800</v>
      </c>
      <c r="F57" s="161">
        <v>380</v>
      </c>
      <c r="G57" s="161"/>
      <c r="H57" s="161"/>
      <c r="I57" s="161"/>
      <c r="J57" s="161"/>
    </row>
    <row r="58" spans="2:10" x14ac:dyDescent="0.35">
      <c r="B58" s="161" t="s">
        <v>130</v>
      </c>
      <c r="C58" s="163"/>
      <c r="D58" s="163"/>
      <c r="E58" s="163"/>
      <c r="F58" s="163"/>
      <c r="G58" s="163"/>
      <c r="H58" s="163"/>
      <c r="I58" s="163"/>
      <c r="J58" s="163"/>
    </row>
    <row r="59" spans="2:10" x14ac:dyDescent="0.35">
      <c r="B59" s="161" t="s">
        <v>131</v>
      </c>
      <c r="C59" s="161">
        <f t="shared" si="0"/>
        <v>5.0000000000000001E-4</v>
      </c>
      <c r="D59" s="161">
        <v>1</v>
      </c>
      <c r="E59" s="161"/>
      <c r="F59" s="161"/>
      <c r="G59" s="161"/>
      <c r="H59" s="161">
        <v>0.5</v>
      </c>
      <c r="I59" s="161"/>
      <c r="J59" s="161"/>
    </row>
    <row r="60" spans="2:10" x14ac:dyDescent="0.35">
      <c r="B60" s="161" t="s">
        <v>210</v>
      </c>
      <c r="C60" s="161">
        <f t="shared" si="0"/>
        <v>5.0000000000000001E-4</v>
      </c>
      <c r="D60" s="161">
        <v>1</v>
      </c>
      <c r="E60" s="161"/>
      <c r="F60" s="161"/>
      <c r="G60" s="161"/>
      <c r="H60" s="161">
        <v>3</v>
      </c>
      <c r="I60" s="161"/>
      <c r="J60" s="161"/>
    </row>
    <row r="61" spans="2:10" x14ac:dyDescent="0.35">
      <c r="B61" s="161" t="s">
        <v>133</v>
      </c>
      <c r="C61" s="163"/>
      <c r="D61" s="163"/>
      <c r="E61" s="163"/>
      <c r="F61" s="163"/>
      <c r="G61" s="163"/>
      <c r="H61" s="163"/>
      <c r="I61" s="163"/>
      <c r="J61" s="163"/>
    </row>
    <row r="62" spans="2:10" ht="28" x14ac:dyDescent="0.35">
      <c r="B62" s="161" t="s">
        <v>134</v>
      </c>
      <c r="C62" s="161">
        <f t="shared" si="0"/>
        <v>5.0000000000000001E-4</v>
      </c>
      <c r="D62" s="161">
        <v>1</v>
      </c>
      <c r="E62" s="161"/>
      <c r="F62" s="161"/>
      <c r="G62" s="161"/>
      <c r="H62" s="161"/>
      <c r="I62" s="161"/>
      <c r="J62" s="161"/>
    </row>
    <row r="63" spans="2:10" x14ac:dyDescent="0.35">
      <c r="B63" s="161" t="s">
        <v>133</v>
      </c>
      <c r="C63" s="161">
        <f t="shared" si="0"/>
        <v>5.0000000000000001E-4</v>
      </c>
      <c r="D63" s="161">
        <v>1</v>
      </c>
      <c r="E63" s="161"/>
      <c r="F63" s="161">
        <v>111</v>
      </c>
      <c r="G63" s="161"/>
      <c r="H63" s="161"/>
      <c r="I63" s="161"/>
      <c r="J63" s="161"/>
    </row>
    <row r="64" spans="2:10" x14ac:dyDescent="0.35">
      <c r="B64" s="161" t="s">
        <v>135</v>
      </c>
      <c r="C64" s="163"/>
      <c r="D64" s="163"/>
      <c r="E64" s="163"/>
      <c r="F64" s="163"/>
      <c r="G64" s="163"/>
      <c r="H64" s="163"/>
      <c r="I64" s="163"/>
      <c r="J64" s="163"/>
    </row>
    <row r="65" spans="2:10" x14ac:dyDescent="0.35">
      <c r="B65" s="161" t="s">
        <v>136</v>
      </c>
      <c r="C65" s="161">
        <f t="shared" si="0"/>
        <v>5.0000000000000001E-4</v>
      </c>
      <c r="D65" s="161">
        <v>1</v>
      </c>
      <c r="E65" s="161"/>
      <c r="F65" s="161"/>
      <c r="G65" s="161"/>
      <c r="H65" s="161">
        <v>1</v>
      </c>
      <c r="I65" s="161"/>
      <c r="J65" s="161"/>
    </row>
    <row r="66" spans="2:10" x14ac:dyDescent="0.35">
      <c r="B66" s="161" t="s">
        <v>137</v>
      </c>
      <c r="C66" s="161">
        <f t="shared" si="0"/>
        <v>5.0000000000000001E-4</v>
      </c>
      <c r="D66" s="161">
        <v>1</v>
      </c>
      <c r="E66" s="161"/>
      <c r="F66" s="161">
        <v>169</v>
      </c>
      <c r="G66" s="161"/>
      <c r="H66" s="161">
        <v>25</v>
      </c>
      <c r="I66" s="161"/>
      <c r="J66" s="161"/>
    </row>
    <row r="67" spans="2:10" x14ac:dyDescent="0.35">
      <c r="B67" s="161" t="s">
        <v>138</v>
      </c>
      <c r="C67" s="163"/>
      <c r="D67" s="163"/>
      <c r="E67" s="163"/>
      <c r="F67" s="163"/>
      <c r="G67" s="163"/>
      <c r="H67" s="163"/>
      <c r="I67" s="163"/>
      <c r="J67" s="163"/>
    </row>
    <row r="68" spans="2:10" ht="28" x14ac:dyDescent="0.35">
      <c r="B68" s="161" t="s">
        <v>139</v>
      </c>
      <c r="C68" s="161">
        <f t="shared" si="0"/>
        <v>5.0000000000000001E-4</v>
      </c>
      <c r="D68" s="161">
        <v>1</v>
      </c>
      <c r="E68" s="161">
        <v>428</v>
      </c>
      <c r="F68" s="161">
        <v>428</v>
      </c>
      <c r="G68" s="161"/>
      <c r="H68" s="161"/>
      <c r="I68" s="161"/>
      <c r="J68" s="161"/>
    </row>
    <row r="69" spans="2:10" x14ac:dyDescent="0.35">
      <c r="B69" s="161" t="s">
        <v>140</v>
      </c>
      <c r="C69" s="161">
        <f t="shared" si="0"/>
        <v>5.0000000000000001E-4</v>
      </c>
      <c r="D69" s="161">
        <v>1</v>
      </c>
      <c r="E69" s="161">
        <v>755</v>
      </c>
      <c r="F69" s="161">
        <v>420</v>
      </c>
      <c r="G69" s="161"/>
      <c r="H69" s="161"/>
      <c r="I69" s="161"/>
      <c r="J69" s="161"/>
    </row>
    <row r="70" spans="2:10" x14ac:dyDescent="0.35">
      <c r="B70" s="161" t="s">
        <v>141</v>
      </c>
      <c r="C70" s="161">
        <f t="shared" si="0"/>
        <v>5.0000000000000001E-4</v>
      </c>
      <c r="D70" s="161">
        <v>1</v>
      </c>
      <c r="E70" s="161">
        <v>755</v>
      </c>
      <c r="F70" s="161">
        <v>380</v>
      </c>
      <c r="G70" s="161"/>
      <c r="H70" s="161"/>
      <c r="I70" s="161"/>
      <c r="J70" s="161"/>
    </row>
    <row r="71" spans="2:10" x14ac:dyDescent="0.35">
      <c r="B71" s="161" t="s">
        <v>142</v>
      </c>
      <c r="C71" s="163"/>
      <c r="D71" s="163"/>
      <c r="E71" s="163"/>
      <c r="F71" s="163"/>
      <c r="G71" s="163"/>
      <c r="H71" s="163"/>
      <c r="I71" s="163"/>
      <c r="J71" s="163"/>
    </row>
    <row r="72" spans="2:10" ht="28" x14ac:dyDescent="0.35">
      <c r="B72" s="161" t="s">
        <v>143</v>
      </c>
      <c r="C72" s="161">
        <f t="shared" si="0"/>
        <v>5.0000000000000001E-4</v>
      </c>
      <c r="D72" s="161">
        <v>1</v>
      </c>
      <c r="E72" s="161">
        <v>405</v>
      </c>
      <c r="F72" s="161">
        <v>32</v>
      </c>
      <c r="G72" s="161"/>
      <c r="H72" s="161"/>
      <c r="I72" s="161"/>
      <c r="J72" s="161"/>
    </row>
    <row r="73" spans="2:10" x14ac:dyDescent="0.35">
      <c r="B73" s="161" t="s">
        <v>144</v>
      </c>
      <c r="C73" s="161">
        <f t="shared" si="0"/>
        <v>5.0000000000000001E-4</v>
      </c>
      <c r="D73" s="161">
        <v>1</v>
      </c>
      <c r="E73" s="161"/>
      <c r="F73" s="161">
        <v>35</v>
      </c>
      <c r="G73" s="161"/>
      <c r="H73" s="161"/>
      <c r="I73" s="161"/>
      <c r="J73" s="161"/>
    </row>
    <row r="74" spans="2:10" x14ac:dyDescent="0.35">
      <c r="B74" s="161" t="s">
        <v>145</v>
      </c>
      <c r="C74" s="161">
        <f t="shared" si="0"/>
        <v>5.0000000000000001E-4</v>
      </c>
      <c r="D74" s="161">
        <v>1</v>
      </c>
      <c r="E74" s="161">
        <v>270</v>
      </c>
      <c r="F74" s="161">
        <v>24</v>
      </c>
      <c r="G74" s="161"/>
      <c r="H74" s="161"/>
      <c r="I74" s="161"/>
      <c r="J74" s="161"/>
    </row>
    <row r="75" spans="2:10" ht="28" x14ac:dyDescent="0.35">
      <c r="B75" s="161" t="s">
        <v>146</v>
      </c>
      <c r="C75" s="161">
        <f t="shared" si="0"/>
        <v>5.0000000000000001E-4</v>
      </c>
      <c r="D75" s="161">
        <v>1</v>
      </c>
      <c r="E75" s="161"/>
      <c r="F75" s="161">
        <v>32</v>
      </c>
      <c r="G75" s="161"/>
      <c r="H75" s="161"/>
      <c r="I75" s="161"/>
      <c r="J75" s="161"/>
    </row>
    <row r="76" spans="2:10" ht="28" x14ac:dyDescent="0.35">
      <c r="B76" s="161" t="s">
        <v>147</v>
      </c>
      <c r="C76" s="161">
        <f t="shared" si="0"/>
        <v>5.0000000000000001E-4</v>
      </c>
      <c r="D76" s="161">
        <v>1</v>
      </c>
      <c r="E76" s="161"/>
      <c r="F76" s="161">
        <v>26</v>
      </c>
      <c r="G76" s="161"/>
      <c r="H76" s="161"/>
      <c r="I76" s="161"/>
      <c r="J76" s="161"/>
    </row>
    <row r="77" spans="2:10" x14ac:dyDescent="0.35">
      <c r="B77" s="161" t="s">
        <v>148</v>
      </c>
      <c r="C77" s="161">
        <f t="shared" si="0"/>
        <v>5.0000000000000001E-4</v>
      </c>
      <c r="D77" s="161">
        <v>1</v>
      </c>
      <c r="E77" s="161">
        <v>150</v>
      </c>
      <c r="F77" s="161">
        <v>35</v>
      </c>
      <c r="G77" s="161"/>
      <c r="H77" s="161"/>
      <c r="I77" s="161"/>
      <c r="J77" s="161"/>
    </row>
    <row r="78" spans="2:10" x14ac:dyDescent="0.35">
      <c r="B78" s="161" t="s">
        <v>149</v>
      </c>
      <c r="C78" s="226">
        <v>5.0000000000000001E-3</v>
      </c>
      <c r="D78" s="226">
        <v>1</v>
      </c>
      <c r="E78" s="226">
        <v>850</v>
      </c>
      <c r="F78" s="226">
        <v>150</v>
      </c>
      <c r="G78" s="226"/>
      <c r="H78" s="226"/>
      <c r="I78" s="226"/>
      <c r="J78" s="226"/>
    </row>
    <row r="79" spans="2:10" x14ac:dyDescent="0.35">
      <c r="B79" s="161" t="s">
        <v>150</v>
      </c>
      <c r="C79" s="161">
        <f t="shared" si="0"/>
        <v>5.0000000000000001E-4</v>
      </c>
      <c r="D79" s="161">
        <v>1</v>
      </c>
      <c r="E79" s="161">
        <v>150</v>
      </c>
      <c r="F79" s="161">
        <v>150</v>
      </c>
      <c r="G79" s="161"/>
      <c r="H79" s="161"/>
      <c r="I79" s="161"/>
      <c r="J79" s="161"/>
    </row>
    <row r="80" spans="2:10" ht="28" x14ac:dyDescent="0.35">
      <c r="B80" s="161" t="s">
        <v>420</v>
      </c>
      <c r="C80" s="163"/>
      <c r="D80" s="163"/>
      <c r="E80" s="163"/>
      <c r="F80" s="163"/>
      <c r="G80" s="163"/>
      <c r="H80" s="163"/>
      <c r="I80" s="163"/>
      <c r="J80" s="163"/>
    </row>
    <row r="81" spans="1:10" x14ac:dyDescent="0.35">
      <c r="B81" s="161" t="s">
        <v>152</v>
      </c>
      <c r="C81" s="161">
        <f t="shared" si="0"/>
        <v>5.0000000000000001E-4</v>
      </c>
      <c r="D81" s="161">
        <v>1</v>
      </c>
      <c r="E81" s="161"/>
      <c r="F81" s="161"/>
      <c r="G81" s="161">
        <v>8.42</v>
      </c>
      <c r="H81" s="161"/>
      <c r="I81" s="161"/>
      <c r="J81" s="161"/>
    </row>
    <row r="82" spans="1:10" x14ac:dyDescent="0.35">
      <c r="B82" s="161" t="s">
        <v>153</v>
      </c>
      <c r="C82" s="161">
        <f t="shared" si="0"/>
        <v>5.0000000000000001E-4</v>
      </c>
      <c r="D82" s="161">
        <v>1</v>
      </c>
      <c r="E82" s="161"/>
      <c r="F82" s="161"/>
      <c r="G82" s="161"/>
      <c r="H82" s="161">
        <v>22.5</v>
      </c>
      <c r="I82" s="161"/>
      <c r="J82" s="161"/>
    </row>
    <row r="83" spans="1:10" x14ac:dyDescent="0.35">
      <c r="B83" s="161" t="s">
        <v>154</v>
      </c>
      <c r="C83" s="161">
        <f t="shared" si="0"/>
        <v>5.0000000000000001E-4</v>
      </c>
      <c r="D83" s="161">
        <v>1</v>
      </c>
      <c r="E83" s="161"/>
      <c r="F83" s="161"/>
      <c r="G83" s="161"/>
      <c r="H83" s="161">
        <v>120</v>
      </c>
      <c r="I83" s="161"/>
      <c r="J83" s="161"/>
    </row>
    <row r="84" spans="1:10" x14ac:dyDescent="0.35">
      <c r="B84" s="161" t="s">
        <v>155</v>
      </c>
      <c r="C84" s="161">
        <f t="shared" si="0"/>
        <v>5.0000000000000001E-4</v>
      </c>
      <c r="D84" s="161">
        <v>1</v>
      </c>
      <c r="E84" s="161"/>
      <c r="F84" s="161"/>
      <c r="G84" s="161">
        <v>7.4</v>
      </c>
      <c r="H84" s="161"/>
      <c r="I84" s="161"/>
      <c r="J84" s="161"/>
    </row>
    <row r="85" spans="1:10" ht="28" x14ac:dyDescent="0.35">
      <c r="B85" s="161" t="s">
        <v>156</v>
      </c>
      <c r="C85" s="161">
        <f t="shared" si="0"/>
        <v>5.0000000000000001E-4</v>
      </c>
      <c r="D85" s="161">
        <v>1</v>
      </c>
      <c r="E85" s="161"/>
      <c r="F85" s="161"/>
      <c r="G85" s="161"/>
      <c r="H85" s="161"/>
      <c r="I85" s="161"/>
      <c r="J85" s="161"/>
    </row>
    <row r="86" spans="1:10" ht="28" x14ac:dyDescent="0.35">
      <c r="B86" s="161" t="s">
        <v>157</v>
      </c>
      <c r="C86" s="161">
        <f t="shared" si="0"/>
        <v>5.0000000000000001E-4</v>
      </c>
      <c r="D86" s="161">
        <v>1</v>
      </c>
      <c r="E86" s="161"/>
      <c r="F86" s="161"/>
      <c r="G86" s="161"/>
      <c r="H86" s="161"/>
      <c r="I86" s="161"/>
      <c r="J86" s="161"/>
    </row>
    <row r="87" spans="1:10" x14ac:dyDescent="0.35">
      <c r="B87" s="161" t="s">
        <v>421</v>
      </c>
      <c r="C87" s="161">
        <f t="shared" si="0"/>
        <v>5.0000000000000001E-4</v>
      </c>
      <c r="D87" s="161">
        <v>1</v>
      </c>
      <c r="E87" s="161"/>
      <c r="F87" s="161"/>
      <c r="G87" s="161"/>
      <c r="H87" s="161"/>
      <c r="I87" s="161"/>
      <c r="J87" s="161"/>
    </row>
    <row r="88" spans="1:10" x14ac:dyDescent="0.35">
      <c r="B88" s="161" t="s">
        <v>421</v>
      </c>
      <c r="C88" s="161">
        <f t="shared" si="0"/>
        <v>5.0000000000000001E-4</v>
      </c>
      <c r="D88" s="161">
        <v>1</v>
      </c>
      <c r="E88" s="161"/>
      <c r="F88" s="161"/>
      <c r="G88" s="161"/>
      <c r="H88" s="161"/>
      <c r="I88" s="161"/>
      <c r="J88" s="161"/>
    </row>
    <row r="89" spans="1:10" x14ac:dyDescent="0.35">
      <c r="B89" s="161" t="s">
        <v>421</v>
      </c>
      <c r="C89" s="161">
        <f t="shared" si="0"/>
        <v>5.0000000000000001E-4</v>
      </c>
      <c r="D89" s="161">
        <v>1</v>
      </c>
      <c r="E89" s="161"/>
      <c r="F89" s="161"/>
      <c r="G89" s="161"/>
      <c r="H89" s="161"/>
      <c r="I89" s="161"/>
      <c r="J89" s="161"/>
    </row>
    <row r="90" spans="1:10" x14ac:dyDescent="0.35">
      <c r="B90" s="161" t="s">
        <v>421</v>
      </c>
      <c r="C90" s="161">
        <f t="shared" si="0"/>
        <v>5.0000000000000001E-4</v>
      </c>
      <c r="D90" s="161">
        <v>1</v>
      </c>
      <c r="E90" s="161"/>
      <c r="F90" s="161"/>
      <c r="G90" s="161"/>
      <c r="H90" s="161"/>
      <c r="I90" s="161"/>
      <c r="J90" s="161"/>
    </row>
    <row r="91" spans="1:10" ht="28" x14ac:dyDescent="0.35">
      <c r="A91" t="s">
        <v>422</v>
      </c>
      <c r="B91" s="161" t="s">
        <v>257</v>
      </c>
      <c r="C91" s="161">
        <f t="shared" si="0"/>
        <v>5.0000000000000001E-4</v>
      </c>
      <c r="D91" s="161">
        <v>1</v>
      </c>
      <c r="E91" s="161">
        <v>600</v>
      </c>
      <c r="F91" s="161">
        <v>250</v>
      </c>
      <c r="G91" s="161"/>
      <c r="H91" s="161"/>
      <c r="I91" s="161"/>
      <c r="J91" s="161"/>
    </row>
    <row r="92" spans="1:10" ht="28" x14ac:dyDescent="0.35">
      <c r="A92" t="s">
        <v>422</v>
      </c>
      <c r="B92" s="161" t="s">
        <v>257</v>
      </c>
      <c r="C92" s="161">
        <f t="shared" si="0"/>
        <v>5.0000000000000001E-4</v>
      </c>
      <c r="D92" s="161">
        <v>1</v>
      </c>
      <c r="E92" s="161">
        <v>600</v>
      </c>
      <c r="F92" s="161">
        <v>250</v>
      </c>
      <c r="G92" s="161"/>
      <c r="H92" s="161"/>
      <c r="I92" s="161"/>
      <c r="J92" s="161"/>
    </row>
    <row r="93" spans="1:10" x14ac:dyDescent="0.35">
      <c r="B93" s="163"/>
      <c r="C93" s="163"/>
      <c r="D93" s="163"/>
      <c r="E93" s="163"/>
      <c r="F93" s="163"/>
      <c r="G93" s="163"/>
      <c r="H93" s="163"/>
      <c r="I93" s="163"/>
      <c r="J93" s="163"/>
    </row>
    <row r="94" spans="1:10" ht="28" x14ac:dyDescent="0.35">
      <c r="A94" t="s">
        <v>374</v>
      </c>
      <c r="B94" s="161" t="s">
        <v>358</v>
      </c>
      <c r="C94" s="161">
        <f t="shared" si="0"/>
        <v>5.0000000000000001E-4</v>
      </c>
      <c r="D94" s="161">
        <v>1</v>
      </c>
      <c r="E94" s="161"/>
      <c r="F94" s="161">
        <v>900</v>
      </c>
      <c r="G94" s="161"/>
      <c r="H94" s="161"/>
      <c r="I94" s="161"/>
      <c r="J94" s="161"/>
    </row>
    <row r="95" spans="1:10" ht="28" x14ac:dyDescent="0.35">
      <c r="A95" t="s">
        <v>374</v>
      </c>
      <c r="B95" s="161" t="s">
        <v>358</v>
      </c>
      <c r="C95" s="161">
        <f t="shared" si="0"/>
        <v>5.0000000000000001E-4</v>
      </c>
      <c r="D95" s="161">
        <v>1</v>
      </c>
      <c r="E95" s="161"/>
      <c r="F95" s="161">
        <v>900</v>
      </c>
      <c r="G95" s="161"/>
      <c r="H95" s="161"/>
      <c r="I95" s="161"/>
      <c r="J95" s="161"/>
    </row>
    <row r="96" spans="1:10" x14ac:dyDescent="0.35">
      <c r="B96" s="224" t="s">
        <v>423</v>
      </c>
    </row>
    <row r="98" spans="2:5" x14ac:dyDescent="0.35">
      <c r="E98" t="s">
        <v>424</v>
      </c>
    </row>
    <row r="99" spans="2:5" x14ac:dyDescent="0.35">
      <c r="B99" s="161" t="s">
        <v>425</v>
      </c>
      <c r="C99" s="57" t="s">
        <v>426</v>
      </c>
      <c r="D99" s="57" t="s">
        <v>427</v>
      </c>
      <c r="E99" s="57">
        <v>0.3</v>
      </c>
    </row>
    <row r="100" spans="2:5" x14ac:dyDescent="0.35">
      <c r="B100" s="57"/>
      <c r="C100" s="57" t="s">
        <v>428</v>
      </c>
      <c r="D100" s="57" t="s">
        <v>427</v>
      </c>
      <c r="E100" s="57">
        <v>0.125</v>
      </c>
    </row>
    <row r="101" spans="2:5" x14ac:dyDescent="0.35">
      <c r="B101" s="57"/>
      <c r="C101" s="57" t="s">
        <v>429</v>
      </c>
      <c r="D101" s="57" t="s">
        <v>427</v>
      </c>
      <c r="E101" s="57">
        <f>2204.62/2000</f>
        <v>1.1023099999999999</v>
      </c>
    </row>
    <row r="102" spans="2:5" ht="28" x14ac:dyDescent="0.35">
      <c r="B102" s="223" t="s">
        <v>430</v>
      </c>
    </row>
    <row r="110" spans="2:5" x14ac:dyDescent="0.35">
      <c r="B110" t="s">
        <v>448</v>
      </c>
    </row>
    <row r="111" spans="2:5" x14ac:dyDescent="0.35">
      <c r="B111" t="s">
        <v>449</v>
      </c>
    </row>
    <row r="112" spans="2:5" x14ac:dyDescent="0.35">
      <c r="B112" t="s">
        <v>450</v>
      </c>
    </row>
    <row r="113" spans="2:2" x14ac:dyDescent="0.35">
      <c r="B113" t="s">
        <v>451</v>
      </c>
    </row>
    <row r="114" spans="2:2" x14ac:dyDescent="0.35">
      <c r="B114" t="s">
        <v>452</v>
      </c>
    </row>
    <row r="115" spans="2:2" x14ac:dyDescent="0.35">
      <c r="B115" t="s">
        <v>453</v>
      </c>
    </row>
    <row r="116" spans="2:2" x14ac:dyDescent="0.35">
      <c r="B116" t="s">
        <v>454</v>
      </c>
    </row>
    <row r="117" spans="2:2" x14ac:dyDescent="0.35">
      <c r="B117" t="s">
        <v>455</v>
      </c>
    </row>
    <row r="118" spans="2:2" x14ac:dyDescent="0.35">
      <c r="B118" t="s">
        <v>456</v>
      </c>
    </row>
  </sheetData>
  <phoneticPr fontId="6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BEE9-3894-44AE-97EE-5B64F95D6E35}">
  <dimension ref="A1:F65"/>
  <sheetViews>
    <sheetView topLeftCell="A16" workbookViewId="0">
      <selection activeCell="BJ24" sqref="BJ24"/>
    </sheetView>
  </sheetViews>
  <sheetFormatPr defaultRowHeight="14.5" x14ac:dyDescent="0.35"/>
  <cols>
    <col min="1" max="1" width="27" customWidth="1"/>
    <col min="2" max="2" width="25" customWidth="1"/>
    <col min="3" max="3" width="25.54296875" customWidth="1"/>
    <col min="4" max="4" width="27" customWidth="1"/>
    <col min="5" max="5" width="22.26953125" customWidth="1"/>
  </cols>
  <sheetData>
    <row r="1" spans="1:6" x14ac:dyDescent="0.35">
      <c r="A1" t="s">
        <v>94</v>
      </c>
      <c r="B1" t="s">
        <v>431</v>
      </c>
      <c r="C1" t="s">
        <v>432</v>
      </c>
      <c r="D1" t="s">
        <v>433</v>
      </c>
      <c r="E1" t="s">
        <v>434</v>
      </c>
    </row>
    <row r="2" spans="1:6" x14ac:dyDescent="0.35">
      <c r="A2" t="s">
        <v>95</v>
      </c>
      <c r="B2" t="s">
        <v>435</v>
      </c>
      <c r="D2" t="s">
        <v>436</v>
      </c>
      <c r="E2" t="s">
        <v>371</v>
      </c>
    </row>
    <row r="3" spans="1:6" x14ac:dyDescent="0.35">
      <c r="A3" t="s">
        <v>96</v>
      </c>
      <c r="F3" s="192"/>
    </row>
    <row r="4" spans="1:6" x14ac:dyDescent="0.35">
      <c r="A4" t="s">
        <v>97</v>
      </c>
      <c r="B4" t="s">
        <v>437</v>
      </c>
      <c r="D4" t="s">
        <v>436</v>
      </c>
      <c r="E4" t="s">
        <v>371</v>
      </c>
    </row>
    <row r="5" spans="1:6" x14ac:dyDescent="0.35">
      <c r="A5" t="s">
        <v>98</v>
      </c>
      <c r="B5" t="s">
        <v>438</v>
      </c>
      <c r="D5" t="s">
        <v>436</v>
      </c>
      <c r="E5" t="s">
        <v>371</v>
      </c>
    </row>
    <row r="6" spans="1:6" x14ac:dyDescent="0.35">
      <c r="A6" t="s">
        <v>99</v>
      </c>
      <c r="B6" t="s">
        <v>438</v>
      </c>
      <c r="D6" t="s">
        <v>436</v>
      </c>
      <c r="E6" t="s">
        <v>371</v>
      </c>
    </row>
    <row r="7" spans="1:6" x14ac:dyDescent="0.35">
      <c r="A7" t="s">
        <v>100</v>
      </c>
      <c r="B7" t="s">
        <v>437</v>
      </c>
      <c r="D7" t="s">
        <v>436</v>
      </c>
      <c r="E7" t="s">
        <v>371</v>
      </c>
      <c r="F7" s="192"/>
    </row>
    <row r="8" spans="1:6" x14ac:dyDescent="0.35">
      <c r="A8" t="s">
        <v>101</v>
      </c>
      <c r="B8" t="s">
        <v>438</v>
      </c>
      <c r="D8" t="s">
        <v>436</v>
      </c>
      <c r="E8" t="s">
        <v>371</v>
      </c>
      <c r="F8" s="192"/>
    </row>
    <row r="9" spans="1:6" x14ac:dyDescent="0.35">
      <c r="A9" t="s">
        <v>102</v>
      </c>
      <c r="B9" t="s">
        <v>437</v>
      </c>
      <c r="D9" t="s">
        <v>436</v>
      </c>
      <c r="E9" t="s">
        <v>371</v>
      </c>
      <c r="F9" s="192"/>
    </row>
    <row r="10" spans="1:6" x14ac:dyDescent="0.35">
      <c r="A10" t="s">
        <v>103</v>
      </c>
      <c r="B10" t="s">
        <v>431</v>
      </c>
      <c r="D10" t="s">
        <v>436</v>
      </c>
      <c r="E10" t="s">
        <v>371</v>
      </c>
    </row>
    <row r="11" spans="1:6" x14ac:dyDescent="0.35">
      <c r="A11" t="s">
        <v>104</v>
      </c>
      <c r="F11" s="192"/>
    </row>
    <row r="12" spans="1:6" x14ac:dyDescent="0.35">
      <c r="A12" t="s">
        <v>105</v>
      </c>
      <c r="B12" t="s">
        <v>431</v>
      </c>
      <c r="D12" t="s">
        <v>374</v>
      </c>
      <c r="E12" t="s">
        <v>371</v>
      </c>
      <c r="F12" s="192" t="s">
        <v>439</v>
      </c>
    </row>
    <row r="13" spans="1:6" x14ac:dyDescent="0.35">
      <c r="A13" t="s">
        <v>106</v>
      </c>
      <c r="B13" t="s">
        <v>440</v>
      </c>
      <c r="D13" t="s">
        <v>441</v>
      </c>
      <c r="E13" t="s">
        <v>434</v>
      </c>
    </row>
    <row r="14" spans="1:6" x14ac:dyDescent="0.35">
      <c r="A14" t="s">
        <v>107</v>
      </c>
      <c r="B14" t="s">
        <v>431</v>
      </c>
      <c r="D14" t="s">
        <v>374</v>
      </c>
      <c r="E14" t="s">
        <v>434</v>
      </c>
    </row>
    <row r="15" spans="1:6" x14ac:dyDescent="0.35">
      <c r="A15" t="s">
        <v>108</v>
      </c>
      <c r="B15" t="s">
        <v>431</v>
      </c>
      <c r="D15" t="s">
        <v>441</v>
      </c>
      <c r="E15" t="s">
        <v>434</v>
      </c>
    </row>
    <row r="16" spans="1:6" x14ac:dyDescent="0.35">
      <c r="A16" t="s">
        <v>109</v>
      </c>
      <c r="B16" t="s">
        <v>431</v>
      </c>
      <c r="D16" t="s">
        <v>374</v>
      </c>
      <c r="E16" t="s">
        <v>371</v>
      </c>
    </row>
    <row r="17" spans="1:6" x14ac:dyDescent="0.35">
      <c r="A17" t="s">
        <v>110</v>
      </c>
      <c r="B17" t="s">
        <v>431</v>
      </c>
      <c r="D17" t="s">
        <v>374</v>
      </c>
      <c r="E17" t="s">
        <v>371</v>
      </c>
    </row>
    <row r="18" spans="1:6" x14ac:dyDescent="0.35">
      <c r="A18" t="s">
        <v>111</v>
      </c>
      <c r="B18" t="s">
        <v>431</v>
      </c>
      <c r="D18" t="s">
        <v>374</v>
      </c>
      <c r="E18" t="s">
        <v>371</v>
      </c>
    </row>
    <row r="19" spans="1:6" x14ac:dyDescent="0.35">
      <c r="A19" t="s">
        <v>112</v>
      </c>
      <c r="B19" t="s">
        <v>431</v>
      </c>
      <c r="C19" t="s">
        <v>432</v>
      </c>
      <c r="D19" t="s">
        <v>441</v>
      </c>
      <c r="E19" t="s">
        <v>371</v>
      </c>
    </row>
    <row r="20" spans="1:6" x14ac:dyDescent="0.35">
      <c r="A20" t="s">
        <v>113</v>
      </c>
    </row>
    <row r="21" spans="1:6" x14ac:dyDescent="0.35">
      <c r="A21" t="s">
        <v>114</v>
      </c>
      <c r="B21" t="s">
        <v>431</v>
      </c>
      <c r="D21" t="s">
        <v>436</v>
      </c>
      <c r="E21" t="s">
        <v>371</v>
      </c>
      <c r="F21" s="192" t="s">
        <v>442</v>
      </c>
    </row>
    <row r="22" spans="1:6" x14ac:dyDescent="0.35">
      <c r="A22" t="s">
        <v>115</v>
      </c>
      <c r="B22" t="s">
        <v>431</v>
      </c>
      <c r="D22" t="s">
        <v>436</v>
      </c>
      <c r="E22" t="s">
        <v>443</v>
      </c>
    </row>
    <row r="23" spans="1:6" x14ac:dyDescent="0.35">
      <c r="A23" t="s">
        <v>116</v>
      </c>
      <c r="B23" t="s">
        <v>184</v>
      </c>
      <c r="C23" t="s">
        <v>432</v>
      </c>
      <c r="D23" t="s">
        <v>436</v>
      </c>
      <c r="E23" t="s">
        <v>372</v>
      </c>
      <c r="F23" s="192" t="s">
        <v>444</v>
      </c>
    </row>
    <row r="24" spans="1:6" x14ac:dyDescent="0.35">
      <c r="A24" t="s">
        <v>117</v>
      </c>
      <c r="B24" t="s">
        <v>431</v>
      </c>
      <c r="D24" t="s">
        <v>436</v>
      </c>
      <c r="E24" t="s">
        <v>373</v>
      </c>
    </row>
    <row r="25" spans="1:6" x14ac:dyDescent="0.35">
      <c r="A25" t="s">
        <v>118</v>
      </c>
      <c r="B25" t="s">
        <v>431</v>
      </c>
      <c r="D25" t="s">
        <v>436</v>
      </c>
      <c r="E25" t="s">
        <v>373</v>
      </c>
    </row>
    <row r="26" spans="1:6" x14ac:dyDescent="0.35">
      <c r="A26" t="s">
        <v>119</v>
      </c>
      <c r="B26" t="s">
        <v>431</v>
      </c>
      <c r="D26" t="s">
        <v>441</v>
      </c>
      <c r="E26" t="s">
        <v>443</v>
      </c>
    </row>
    <row r="27" spans="1:6" x14ac:dyDescent="0.35">
      <c r="A27" t="s">
        <v>120</v>
      </c>
    </row>
    <row r="28" spans="1:6" x14ac:dyDescent="0.35">
      <c r="A28" t="s">
        <v>121</v>
      </c>
      <c r="B28" t="s">
        <v>438</v>
      </c>
      <c r="D28" t="s">
        <v>436</v>
      </c>
      <c r="E28" t="s">
        <v>434</v>
      </c>
    </row>
    <row r="29" spans="1:6" x14ac:dyDescent="0.35">
      <c r="A29" t="s">
        <v>122</v>
      </c>
      <c r="B29" t="s">
        <v>437</v>
      </c>
      <c r="D29" t="s">
        <v>436</v>
      </c>
      <c r="E29" t="s">
        <v>434</v>
      </c>
    </row>
    <row r="30" spans="1:6" x14ac:dyDescent="0.35">
      <c r="A30" t="s">
        <v>123</v>
      </c>
      <c r="B30" t="s">
        <v>438</v>
      </c>
      <c r="D30" t="s">
        <v>436</v>
      </c>
      <c r="E30" t="s">
        <v>434</v>
      </c>
    </row>
    <row r="31" spans="1:6" x14ac:dyDescent="0.35">
      <c r="A31" t="s">
        <v>124</v>
      </c>
      <c r="B31" t="s">
        <v>438</v>
      </c>
      <c r="D31" t="s">
        <v>436</v>
      </c>
      <c r="E31" t="s">
        <v>434</v>
      </c>
    </row>
    <row r="32" spans="1:6" x14ac:dyDescent="0.35">
      <c r="A32" t="s">
        <v>125</v>
      </c>
      <c r="B32" t="s">
        <v>438</v>
      </c>
      <c r="D32" t="s">
        <v>436</v>
      </c>
      <c r="E32" t="s">
        <v>434</v>
      </c>
    </row>
    <row r="33" spans="1:6" x14ac:dyDescent="0.35">
      <c r="A33" t="s">
        <v>126</v>
      </c>
      <c r="B33" t="s">
        <v>438</v>
      </c>
      <c r="D33" t="s">
        <v>436</v>
      </c>
      <c r="E33" t="s">
        <v>434</v>
      </c>
    </row>
    <row r="34" spans="1:6" x14ac:dyDescent="0.35">
      <c r="A34" t="s">
        <v>127</v>
      </c>
      <c r="B34" t="s">
        <v>438</v>
      </c>
      <c r="D34" t="s">
        <v>436</v>
      </c>
      <c r="E34" t="s">
        <v>434</v>
      </c>
    </row>
    <row r="35" spans="1:6" x14ac:dyDescent="0.35">
      <c r="A35" t="s">
        <v>128</v>
      </c>
      <c r="B35" t="s">
        <v>445</v>
      </c>
      <c r="D35" t="s">
        <v>436</v>
      </c>
      <c r="E35" t="s">
        <v>371</v>
      </c>
    </row>
    <row r="36" spans="1:6" x14ac:dyDescent="0.35">
      <c r="A36" t="s">
        <v>129</v>
      </c>
      <c r="B36" t="s">
        <v>437</v>
      </c>
      <c r="D36" t="s">
        <v>436</v>
      </c>
      <c r="E36" t="s">
        <v>371</v>
      </c>
      <c r="F36" s="192" t="s">
        <v>446</v>
      </c>
    </row>
    <row r="37" spans="1:6" x14ac:dyDescent="0.35">
      <c r="A37" t="s">
        <v>61</v>
      </c>
      <c r="B37" t="s">
        <v>431</v>
      </c>
      <c r="C37" t="s">
        <v>432</v>
      </c>
      <c r="D37" t="s">
        <v>441</v>
      </c>
      <c r="E37" t="s">
        <v>434</v>
      </c>
    </row>
    <row r="38" spans="1:6" x14ac:dyDescent="0.35">
      <c r="A38" t="s">
        <v>130</v>
      </c>
    </row>
    <row r="39" spans="1:6" x14ac:dyDescent="0.35">
      <c r="A39" t="s">
        <v>131</v>
      </c>
      <c r="B39" t="s">
        <v>438</v>
      </c>
      <c r="D39" t="s">
        <v>441</v>
      </c>
      <c r="E39" t="s">
        <v>371</v>
      </c>
    </row>
    <row r="40" spans="1:6" x14ac:dyDescent="0.35">
      <c r="A40" t="s">
        <v>132</v>
      </c>
      <c r="B40" t="s">
        <v>438</v>
      </c>
      <c r="D40" t="s">
        <v>441</v>
      </c>
      <c r="E40" t="s">
        <v>371</v>
      </c>
    </row>
    <row r="41" spans="1:6" x14ac:dyDescent="0.35">
      <c r="A41" t="s">
        <v>133</v>
      </c>
    </row>
    <row r="42" spans="1:6" x14ac:dyDescent="0.35">
      <c r="A42" t="s">
        <v>134</v>
      </c>
      <c r="B42" t="s">
        <v>431</v>
      </c>
      <c r="D42" t="s">
        <v>436</v>
      </c>
      <c r="E42" t="s">
        <v>371</v>
      </c>
    </row>
    <row r="43" spans="1:6" x14ac:dyDescent="0.35">
      <c r="A43" t="s">
        <v>133</v>
      </c>
      <c r="B43" t="s">
        <v>431</v>
      </c>
      <c r="D43" t="s">
        <v>436</v>
      </c>
      <c r="E43" t="s">
        <v>371</v>
      </c>
    </row>
    <row r="44" spans="1:6" x14ac:dyDescent="0.35">
      <c r="A44" t="s">
        <v>135</v>
      </c>
    </row>
    <row r="45" spans="1:6" x14ac:dyDescent="0.35">
      <c r="A45" t="s">
        <v>136</v>
      </c>
      <c r="B45" t="s">
        <v>438</v>
      </c>
      <c r="D45" t="s">
        <v>436</v>
      </c>
      <c r="E45" t="s">
        <v>371</v>
      </c>
    </row>
    <row r="46" spans="1:6" x14ac:dyDescent="0.35">
      <c r="A46" t="s">
        <v>137</v>
      </c>
      <c r="B46" t="s">
        <v>438</v>
      </c>
      <c r="D46" t="s">
        <v>441</v>
      </c>
      <c r="E46" t="s">
        <v>434</v>
      </c>
    </row>
    <row r="47" spans="1:6" x14ac:dyDescent="0.35">
      <c r="A47" t="s">
        <v>138</v>
      </c>
    </row>
    <row r="48" spans="1:6" x14ac:dyDescent="0.35">
      <c r="A48" t="s">
        <v>139</v>
      </c>
      <c r="B48" t="s">
        <v>431</v>
      </c>
      <c r="D48" t="s">
        <v>436</v>
      </c>
      <c r="E48" t="s">
        <v>371</v>
      </c>
    </row>
    <row r="49" spans="1:6" x14ac:dyDescent="0.35">
      <c r="A49" t="s">
        <v>140</v>
      </c>
      <c r="B49" t="s">
        <v>431</v>
      </c>
      <c r="C49" t="s">
        <v>432</v>
      </c>
      <c r="D49" t="s">
        <v>436</v>
      </c>
      <c r="E49" t="s">
        <v>371</v>
      </c>
    </row>
    <row r="50" spans="1:6" x14ac:dyDescent="0.35">
      <c r="A50" t="s">
        <v>141</v>
      </c>
      <c r="B50" t="s">
        <v>431</v>
      </c>
      <c r="C50" t="s">
        <v>432</v>
      </c>
      <c r="D50" t="s">
        <v>436</v>
      </c>
      <c r="E50" t="s">
        <v>371</v>
      </c>
    </row>
    <row r="51" spans="1:6" x14ac:dyDescent="0.35">
      <c r="A51" t="s">
        <v>142</v>
      </c>
    </row>
    <row r="52" spans="1:6" x14ac:dyDescent="0.35">
      <c r="A52" t="s">
        <v>143</v>
      </c>
      <c r="B52" t="s">
        <v>431</v>
      </c>
      <c r="C52" t="s">
        <v>432</v>
      </c>
      <c r="D52" t="s">
        <v>436</v>
      </c>
      <c r="E52" t="s">
        <v>371</v>
      </c>
    </row>
    <row r="53" spans="1:6" x14ac:dyDescent="0.35">
      <c r="A53" t="s">
        <v>144</v>
      </c>
      <c r="B53" t="s">
        <v>431</v>
      </c>
      <c r="D53" t="s">
        <v>436</v>
      </c>
      <c r="E53" t="s">
        <v>371</v>
      </c>
    </row>
    <row r="54" spans="1:6" x14ac:dyDescent="0.35">
      <c r="A54" t="s">
        <v>145</v>
      </c>
      <c r="B54" t="s">
        <v>431</v>
      </c>
      <c r="C54" t="s">
        <v>432</v>
      </c>
      <c r="D54" t="s">
        <v>436</v>
      </c>
      <c r="E54" t="s">
        <v>371</v>
      </c>
    </row>
    <row r="55" spans="1:6" x14ac:dyDescent="0.35">
      <c r="A55" t="s">
        <v>146</v>
      </c>
      <c r="B55" t="s">
        <v>431</v>
      </c>
      <c r="D55" t="s">
        <v>436</v>
      </c>
      <c r="E55" t="s">
        <v>371</v>
      </c>
    </row>
    <row r="56" spans="1:6" x14ac:dyDescent="0.35">
      <c r="A56" t="s">
        <v>147</v>
      </c>
      <c r="B56" t="s">
        <v>431</v>
      </c>
      <c r="D56" t="s">
        <v>436</v>
      </c>
      <c r="E56" t="s">
        <v>371</v>
      </c>
    </row>
    <row r="57" spans="1:6" x14ac:dyDescent="0.35">
      <c r="A57" t="s">
        <v>148</v>
      </c>
      <c r="B57" t="s">
        <v>431</v>
      </c>
      <c r="C57" t="s">
        <v>432</v>
      </c>
      <c r="D57" t="s">
        <v>436</v>
      </c>
      <c r="E57" t="s">
        <v>371</v>
      </c>
    </row>
    <row r="58" spans="1:6" x14ac:dyDescent="0.35">
      <c r="A58" t="s">
        <v>150</v>
      </c>
      <c r="B58" t="s">
        <v>431</v>
      </c>
      <c r="D58" t="s">
        <v>436</v>
      </c>
      <c r="E58" t="s">
        <v>371</v>
      </c>
      <c r="F58" s="192" t="s">
        <v>446</v>
      </c>
    </row>
    <row r="59" spans="1:6" x14ac:dyDescent="0.35">
      <c r="A59" t="s">
        <v>151</v>
      </c>
    </row>
    <row r="60" spans="1:6" x14ac:dyDescent="0.35">
      <c r="A60" t="s">
        <v>152</v>
      </c>
      <c r="B60" t="s">
        <v>445</v>
      </c>
      <c r="D60" t="s">
        <v>436</v>
      </c>
      <c r="E60" t="s">
        <v>371</v>
      </c>
    </row>
    <row r="61" spans="1:6" x14ac:dyDescent="0.35">
      <c r="A61" t="s">
        <v>153</v>
      </c>
      <c r="B61" t="s">
        <v>438</v>
      </c>
      <c r="D61" t="s">
        <v>436</v>
      </c>
      <c r="E61" t="s">
        <v>434</v>
      </c>
    </row>
    <row r="62" spans="1:6" x14ac:dyDescent="0.35">
      <c r="A62" t="s">
        <v>154</v>
      </c>
      <c r="B62" t="s">
        <v>438</v>
      </c>
      <c r="D62" t="s">
        <v>436</v>
      </c>
      <c r="E62" t="s">
        <v>434</v>
      </c>
    </row>
    <row r="63" spans="1:6" x14ac:dyDescent="0.35">
      <c r="A63" t="s">
        <v>155</v>
      </c>
      <c r="B63" t="s">
        <v>445</v>
      </c>
      <c r="D63" t="s">
        <v>436</v>
      </c>
      <c r="E63" t="s">
        <v>371</v>
      </c>
    </row>
    <row r="64" spans="1:6" x14ac:dyDescent="0.35">
      <c r="A64" t="s">
        <v>156</v>
      </c>
      <c r="B64" t="s">
        <v>437</v>
      </c>
      <c r="D64" t="s">
        <v>436</v>
      </c>
      <c r="E64" t="s">
        <v>371</v>
      </c>
    </row>
    <row r="65" spans="1:5" x14ac:dyDescent="0.35">
      <c r="A65" t="s">
        <v>157</v>
      </c>
      <c r="B65" t="s">
        <v>437</v>
      </c>
      <c r="D65" t="s">
        <v>436</v>
      </c>
      <c r="E65" t="s">
        <v>371</v>
      </c>
    </row>
  </sheetData>
  <sortState xmlns:xlrd2="http://schemas.microsoft.com/office/spreadsheetml/2017/richdata2" ref="A4:E9">
    <sortCondition ref="A4: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0 xmlns="7b79c4ea-4202-4e05-8f09-51061c97b7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8131BAFC13C7458BA19F344560D53B" ma:contentTypeVersion="11" ma:contentTypeDescription="Create a new document." ma:contentTypeScope="" ma:versionID="ab506224f9bb79878b00277220abd7c4">
  <xsd:schema xmlns:xsd="http://www.w3.org/2001/XMLSchema" xmlns:xs="http://www.w3.org/2001/XMLSchema" xmlns:p="http://schemas.microsoft.com/office/2006/metadata/properties" xmlns:ns2="7b79c4ea-4202-4e05-8f09-51061c97b719" xmlns:ns3="8847b671-31c7-423b-82d7-7cc11d95e304" targetNamespace="http://schemas.microsoft.com/office/2006/metadata/properties" ma:root="true" ma:fieldsID="6fdf1be659d94dd207bf71042d0bec5e" ns2:_="" ns3:_="">
    <xsd:import namespace="7b79c4ea-4202-4e05-8f09-51061c97b719"/>
    <xsd:import namespace="8847b671-31c7-423b-82d7-7cc11d95e304"/>
    <xsd:element name="properties">
      <xsd:complexType>
        <xsd:sequence>
          <xsd:element name="documentManagement">
            <xsd:complexType>
              <xsd:all>
                <xsd:element ref="ns2:Order0"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9c4ea-4202-4e05-8f09-51061c97b719" elementFormDefault="qualified">
    <xsd:import namespace="http://schemas.microsoft.com/office/2006/documentManagement/types"/>
    <xsd:import namespace="http://schemas.microsoft.com/office/infopath/2007/PartnerControls"/>
    <xsd:element name="Order0" ma:index="8" nillable="true" ma:displayName="Order" ma:internalName="Order0" ma:readOnly="false"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47b671-31c7-423b-82d7-7cc11d95e3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6EDF3E-16D0-4687-918D-CE71BCDCF00B}">
  <ds:schemaRefs>
    <ds:schemaRef ds:uri="http://schemas.microsoft.com/sharepoint/v3/contenttype/forms"/>
  </ds:schemaRefs>
</ds:datastoreItem>
</file>

<file path=customXml/itemProps2.xml><?xml version="1.0" encoding="utf-8"?>
<ds:datastoreItem xmlns:ds="http://schemas.openxmlformats.org/officeDocument/2006/customXml" ds:itemID="{57D70036-9F2D-4167-826C-A2FEE3E97973}">
  <ds:schemaRefs>
    <ds:schemaRef ds:uri="7b79c4ea-4202-4e05-8f09-51061c97b719"/>
    <ds:schemaRef ds:uri="http://purl.org/dc/terms/"/>
    <ds:schemaRef ds:uri="http://schemas.microsoft.com/office/2006/documentManagement/types"/>
    <ds:schemaRef ds:uri="http://schemas.microsoft.com/office/infopath/2007/PartnerControls"/>
    <ds:schemaRef ds:uri="http://purl.org/dc/dcmitype/"/>
    <ds:schemaRef ds:uri="8847b671-31c7-423b-82d7-7cc11d95e304"/>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21F4C6A-A768-4F0C-852B-E91F62BD0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9c4ea-4202-4e05-8f09-51061c97b719"/>
    <ds:schemaRef ds:uri="8847b671-31c7-423b-82d7-7cc11d95e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Facility and User Information</vt:lpstr>
      <vt:lpstr>A. Solid Waste Prevention</vt:lpstr>
      <vt:lpstr>B. Recycling</vt:lpstr>
      <vt:lpstr>C. Waste Disposal</vt:lpstr>
      <vt:lpstr>Conversion Tool-Recycling</vt:lpstr>
      <vt:lpstr>Conversion Tool-Waste Disposal</vt:lpstr>
      <vt:lpstr>Conversion Factors</vt:lpstr>
      <vt:lpstr>D. Plastic Pollution Reduction</vt:lpstr>
      <vt:lpstr>E. Episodic Solid Waste Event</vt:lpstr>
      <vt:lpstr>Conversion factors used</vt:lpstr>
      <vt:lpstr>Diversion Rates</vt:lpstr>
      <vt:lpstr>Lists</vt:lpstr>
      <vt:lpstr>Dropdowns in SWMD</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Blumenthal, Cara</dc:creator>
  <cp:keywords/>
  <dc:description/>
  <cp:lastModifiedBy>Canetta, Katy</cp:lastModifiedBy>
  <cp:revision/>
  <dcterms:created xsi:type="dcterms:W3CDTF">2017-06-06T19:38:19Z</dcterms:created>
  <dcterms:modified xsi:type="dcterms:W3CDTF">2024-10-22T14:43:07Z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0x0101004B8131BAFC13C7458BA19F344560D53B</vt:lpwstr>
  </property>
  <property fmtid="{D5CDD505-2E9C-101B-9397-08002B2CF9AE}" pid="3" name="MediaServiceImageTags">
    <vt:lpwstr/>
  </property>
</Properties>
</file>