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240" windowHeight="8130" tabRatio="949" activeTab="0"/>
  </bookViews>
  <sheets>
    <sheet name="Item 1 " sheetId="1" r:id="rId1"/>
    <sheet name="Item 2" sheetId="2" r:id="rId2"/>
    <sheet name="Item 3" sheetId="3" r:id="rId3"/>
    <sheet name="Item 4" sheetId="4" r:id="rId4"/>
    <sheet name="Item 5" sheetId="5" r:id="rId5"/>
    <sheet name="Item 6" sheetId="6" r:id="rId6"/>
    <sheet name="Item 7" sheetId="7" r:id="rId7"/>
    <sheet name="Item 8" sheetId="8" r:id="rId8"/>
    <sheet name="Item 9" sheetId="9" r:id="rId9"/>
    <sheet name="Item 10" sheetId="10" r:id="rId10"/>
    <sheet name="Mod Summary" sheetId="11" r:id="rId11"/>
  </sheets>
  <definedNames>
    <definedName name="_xlnm.Print_Area" localSheetId="0">'Item 1 '!$A$1:$AA$102</definedName>
    <definedName name="_xlnm.Print_Area" localSheetId="9">'Item 10'!$A$1:$AA$102</definedName>
    <definedName name="_xlnm.Print_Area" localSheetId="1">'Item 2'!$A$1:$AA$102</definedName>
    <definedName name="_xlnm.Print_Area" localSheetId="2">'Item 3'!$A$1:$AA$102</definedName>
    <definedName name="_xlnm.Print_Area" localSheetId="3">'Item 4'!$A$1:$AA$102</definedName>
    <definedName name="_xlnm.Print_Area" localSheetId="4">'Item 5'!$A$1:$AA$102</definedName>
    <definedName name="_xlnm.Print_Area" localSheetId="5">'Item 6'!$A$1:$AA$102</definedName>
    <definedName name="_xlnm.Print_Area" localSheetId="6">'Item 7'!$A$1:$AA$102</definedName>
    <definedName name="_xlnm.Print_Area" localSheetId="7">'Item 8'!$A$1:$AA$102</definedName>
    <definedName name="_xlnm.Print_Area" localSheetId="8">'Item 9'!$A$1:$AA$102</definedName>
    <definedName name="_xlnm.Print_Area" localSheetId="10">'Mod Summary'!$A$1:$M$33</definedName>
  </definedNames>
  <calcPr fullCalcOnLoad="1"/>
</workbook>
</file>

<file path=xl/comments1.xml><?xml version="1.0" encoding="utf-8"?>
<comments xmlns="http://schemas.openxmlformats.org/spreadsheetml/2006/main">
  <authors>
    <author>cosgood</author>
    <author>Chris Osgood</author>
  </authors>
  <commentList>
    <comment ref="T13"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T15"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B20"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Y20"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K21"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V21"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B22"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9" authorId="0">
      <text>
        <r>
          <rPr>
            <sz val="9"/>
            <rFont val="Tahoma"/>
            <family val="2"/>
          </rPr>
          <t xml:space="preserve">The following line items are for the added work of the modification.
</t>
        </r>
      </text>
    </comment>
    <comment ref="F20"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X15" authorId="0">
      <text>
        <r>
          <rPr>
            <sz val="9"/>
            <rFont val="Tahoma"/>
            <family val="2"/>
          </rPr>
          <t xml:space="preserve">Varify by state if Labor is taxed.  If so insert Yes for labor costs to be calculated with taxes.
</t>
        </r>
      </text>
    </comment>
    <comment ref="X17" authorId="0">
      <text>
        <r>
          <rPr>
            <sz val="9"/>
            <rFont val="Tahoma"/>
            <family val="2"/>
          </rPr>
          <t>Varify by state if Equipment is taxed.  If so insert Yes for equipment costs to be calculated with taxes.</t>
        </r>
      </text>
    </comment>
    <comment ref="X13" authorId="0">
      <text>
        <r>
          <rPr>
            <sz val="9"/>
            <rFont val="Tahoma"/>
            <family val="2"/>
          </rPr>
          <t xml:space="preserve">Typcially materials are always taxed however varify by state. </t>
        </r>
      </text>
    </comment>
    <comment ref="W21"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A22" authorId="0">
      <text>
        <r>
          <rPr>
            <b/>
            <sz val="9"/>
            <rFont val="Tahoma"/>
            <family val="2"/>
          </rPr>
          <t xml:space="preserve">Lines can be added or deleted by using the "Delete" or "Insert" function following by "Copy" or "Fill down" function to populate the new rows with the formulas.
</t>
        </r>
      </text>
    </comment>
    <comment ref="T7" authorId="0">
      <text>
        <r>
          <rPr>
            <sz val="10"/>
            <rFont val="Tahoma"/>
            <family val="2"/>
          </rPr>
          <t xml:space="preserve">Percentage rates entered here will transfer to column W below and be calculated on the total cost of the subcontractor/supplier direct costs.  This is the same for Subcontractor Profit and Subcontractor Bond cells </t>
        </r>
      </text>
    </comment>
    <comment ref="X7" authorId="0">
      <text>
        <r>
          <rPr>
            <sz val="9"/>
            <rFont val="Tahoma"/>
            <family val="2"/>
          </rPr>
          <t>State, Local, and Other Sales tax Percentage rates entered here will be calculated on the total cost of those items that are taxed.  i.e. materials, labor, &amp; equipment.  After determining what areas are taxed enter Yes or No into three tax boxes immediately below</t>
        </r>
      </text>
    </comment>
    <comment ref="A54"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6"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7" authorId="0">
      <text>
        <r>
          <rPr>
            <sz val="10"/>
            <rFont val="Tahoma"/>
            <family val="2"/>
          </rPr>
          <t>Insert total amount of tradespersons required here</t>
        </r>
      </text>
    </comment>
    <comment ref="D57" authorId="0">
      <text>
        <r>
          <rPr>
            <sz val="10"/>
            <rFont val="Tahoma"/>
            <family val="2"/>
          </rPr>
          <t>This is the base salary that the individual is paid per hour</t>
        </r>
      </text>
    </comment>
    <comment ref="E57" authorId="0">
      <text>
        <r>
          <rPr>
            <sz val="10"/>
            <rFont val="Tahoma"/>
            <family val="2"/>
          </rPr>
          <t xml:space="preserve">This is non salary compensation paid to the employee  per hour for 401K, Medical insurance, vacation, vehical allowance, phone etc. </t>
        </r>
      </text>
    </comment>
    <comment ref="F57"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7" authorId="0">
      <text>
        <r>
          <rPr>
            <sz val="10"/>
            <rFont val="Tahoma"/>
            <family val="2"/>
          </rPr>
          <t>This is the total individual hourly rate</t>
        </r>
      </text>
    </comment>
    <comment ref="H57" authorId="0">
      <text>
        <r>
          <rPr>
            <sz val="10"/>
            <rFont val="Tahoma"/>
            <family val="2"/>
          </rPr>
          <t>This is the total rate for crews or mulitple individual i.e. 3 laborers</t>
        </r>
      </text>
    </comment>
    <comment ref="A81" authorId="0">
      <text>
        <r>
          <rPr>
            <sz val="10"/>
            <rFont val="Tahoma"/>
            <family val="2"/>
          </rPr>
          <t xml:space="preserve">These are the costs that the employer pays on behalf of the employee. All applicable percentages must be entered to develop accurate Labor Burden. These cannot included Home Office Overhead, profit, general condtions, design fees, fringe benefits, or in most cases bonus.
</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A84" authorId="0">
      <text>
        <r>
          <rPr>
            <b/>
            <sz val="10"/>
            <rFont val="Tahoma"/>
            <family val="2"/>
          </rPr>
          <t>Medicare</t>
        </r>
        <r>
          <rPr>
            <sz val="10"/>
            <rFont val="Tahoma"/>
            <family val="2"/>
          </rPr>
          <t xml:space="preserve"> is fixed and typically adjusted at the beginning of the year</t>
        </r>
      </text>
    </comment>
    <comment ref="B82" authorId="1">
      <text>
        <r>
          <rPr>
            <b/>
            <sz val="10"/>
            <rFont val="Tahoma"/>
            <family val="2"/>
          </rPr>
          <t xml:space="preserve">Federal Unemployment Tax  ( FUTA) </t>
        </r>
        <r>
          <rPr>
            <sz val="10"/>
            <rFont val="Tahoma"/>
            <family val="2"/>
          </rPr>
          <t xml:space="preserve"> Limit $56 per person per year</t>
        </r>
      </text>
    </comment>
    <comment ref="B84" authorId="0">
      <text>
        <r>
          <rPr>
            <b/>
            <sz val="9"/>
            <rFont val="Tahoma"/>
            <family val="2"/>
          </rPr>
          <t xml:space="preserve">Workman's Compensation </t>
        </r>
        <r>
          <rPr>
            <sz val="9"/>
            <rFont val="Tahoma"/>
            <family val="2"/>
          </rPr>
          <t xml:space="preserve">varies by state and contractor and needs to be varified and entered here.
</t>
        </r>
      </text>
    </comment>
    <comment ref="C82" authorId="0">
      <text>
        <r>
          <rPr>
            <b/>
            <sz val="9"/>
            <rFont val="Tahoma"/>
            <family val="2"/>
          </rPr>
          <t xml:space="preserve">State Unemployment Tax: </t>
        </r>
        <r>
          <rPr>
            <sz val="9"/>
            <rFont val="Tahoma"/>
            <family val="2"/>
          </rPr>
          <t xml:space="preserve">This tax varies by each state.  This tax is paid on the worker's salary up to the amount capped by the state.  The percent is also determined by the state.  Insert the following variables to determine the SUTA for this project.
</t>
        </r>
        <r>
          <rPr>
            <sz val="9"/>
            <rFont val="Tahoma"/>
            <family val="2"/>
          </rPr>
          <t xml:space="preserve">
</t>
        </r>
      </text>
    </comment>
    <comment ref="D83" authorId="0">
      <text>
        <r>
          <rPr>
            <sz val="9"/>
            <rFont val="Tahoma"/>
            <family val="2"/>
          </rPr>
          <t>Each state has a percent range with the low end for new employees. However, for purpose of this estimate using the high percent will generate the highest blended SUTA rate a contractor can use.  Rates are available on line.</t>
        </r>
      </text>
    </comment>
    <comment ref="D84" authorId="0">
      <text>
        <r>
          <rPr>
            <sz val="9"/>
            <rFont val="Tahoma"/>
            <family val="2"/>
          </rPr>
          <t>Each state has a dollar cap that SUTA perceent rate can be assessed on, insert that cap number here..   Rates are available on line.</t>
        </r>
      </text>
    </comment>
    <comment ref="D85" authorId="0">
      <text>
        <r>
          <rPr>
            <sz val="9"/>
            <rFont val="Tahoma"/>
            <family val="2"/>
          </rPr>
          <t xml:space="preserve">SUTA rates are assessed on each individual worker.  For purpose of this estimate a blended average will suffice.  Simply insert the average base salary of the workers required for this estimate here, to aquire the blended average SUTA rate for this Modification.
</t>
        </r>
      </text>
    </comment>
    <comment ref="F82" authorId="0">
      <text>
        <r>
          <rPr>
            <sz val="9"/>
            <rFont val="Tahoma"/>
            <family val="2"/>
          </rPr>
          <t>This is optional since not all contractors provide training.  If it is determined that training is provided by the contractor, then a range of 1 - 2% is acceptable.</t>
        </r>
      </text>
    </comment>
    <comment ref="H85" authorId="0">
      <text>
        <r>
          <rPr>
            <sz val="9"/>
            <rFont val="Tahoma"/>
            <family val="2"/>
          </rPr>
          <t>this is the Labor Burden percentage to be applied to the Base and Fringe costs.</t>
        </r>
      </text>
    </comment>
    <comment ref="A1" authorId="0">
      <text>
        <r>
          <rPr>
            <b/>
            <sz val="14"/>
            <rFont val="Tahoma"/>
            <family val="2"/>
          </rPr>
          <t xml:space="preserve"> </t>
        </r>
        <r>
          <rPr>
            <b/>
            <u val="single"/>
            <sz val="18"/>
            <rFont val="Tahoma"/>
            <family val="2"/>
          </rPr>
          <t>General Comments</t>
        </r>
        <r>
          <rPr>
            <b/>
            <sz val="18"/>
            <rFont val="Tahoma"/>
            <family val="2"/>
          </rPr>
          <t xml:space="preserve">
ENTER INTO THE LIGHT GREEN CELLS ONLY
</t>
        </r>
        <r>
          <rPr>
            <b/>
            <sz val="11"/>
            <rFont val="Tahoma"/>
            <family val="2"/>
          </rPr>
          <t xml:space="preserve">
For an explanation of how this spread sheet works, various cells have red comment  triangles to describe the intent of the cell or that area of the spreadsheet.  In addition, the labor and equipment worksheets at the bottom of this spreadsheet have examples of data input, blank these out prior to starting a new estimate.
For example:
This cell is for the Total Cost of this specific Modification Line Item.  IN ADDITION,  IF WHILE INPUTTING DATA INTO THIS SPREADSHEET A MAJOR FORMULA ERROR OCCURS, THIS CELL "A1 - G1",  WILL IMMEDIATLY TURN RED, ALLOWING YOU TO IMMEDIATLY FIX THE IMPUTTING ERROR. ONCE THE ERROR IS FIXED, THE CELL WILL RETURN TO GREEN. 
Note: Enter ALL data into INFORMATION &amp; STATISTICS section first, then the ESTIMATING SECTION next.  
For Modifications with multiple cost items, this spreadsheet has tabs at the bottom Labeled "Item".  General Information that is the same for all "Items" on the tabs are linked so when you input on the "Item 1" tab it will show-up in the remaining tabs of this spreadsheet. Examples of this are Park Name, Labor Tax, GC Overhead, Profit, etc.  
The "Item" tabs are tied to the "Mod Summary" tab which shows the total cost of a Modification that has multiple line items. 
TO REMOVE THIS AND OTHER COMMENTS, PLACE MOUSE IN CELL WITH RED TRIANGLE,  RIGHT CLICK TO OPEN DROP DOWN MENU, RIGHT CLICK ON HIDE OR DELETE COMMENT.</t>
        </r>
      </text>
    </comment>
    <comment ref="G2" authorId="0">
      <text>
        <r>
          <rPr>
            <sz val="9"/>
            <rFont val="Tahoma"/>
            <family val="2"/>
          </rPr>
          <t xml:space="preserve">After the initial estimate is completed, any revisons are to be numbered here with the new estimate date.
</t>
        </r>
      </text>
    </comment>
    <comment ref="J2"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D7" authorId="0">
      <text>
        <r>
          <rPr>
            <sz val="9"/>
            <rFont val="Tahoma"/>
            <family val="2"/>
          </rPr>
          <t xml:space="preserve">Insert Davis Bacon Decision here in format shown.  When accessing Davis Bacon Website use this format in "Refine your query" Search box to find the correct contract decision 
</t>
        </r>
      </text>
    </comment>
    <comment ref="K7" authorId="0">
      <text>
        <r>
          <rPr>
            <sz val="9"/>
            <rFont val="Tahoma"/>
            <family val="2"/>
          </rPr>
          <t>List the name of the Contractor here</t>
        </r>
      </text>
    </comment>
    <comment ref="P7" authorId="0">
      <text>
        <r>
          <rPr>
            <sz val="9"/>
            <rFont val="Tahoma"/>
            <family val="2"/>
          </rPr>
          <t>Insert date of work start.  If longer then 30 day from time of estimate, then apply appropriate escalation contingency below.</t>
        </r>
      </text>
    </comment>
    <comment ref="D9" authorId="0">
      <text>
        <r>
          <rPr>
            <sz val="9"/>
            <rFont val="Tahoma"/>
            <family val="2"/>
          </rPr>
          <t xml:space="preserve">Scan actual solictation and save in the project file, then Insert HYPERLINK here to access actual solication.  
</t>
        </r>
      </text>
    </comment>
    <comment ref="H9" authorId="0">
      <text>
        <r>
          <rPr>
            <sz val="9"/>
            <rFont val="Tahoma"/>
            <family val="2"/>
          </rPr>
          <t>Insert the Contract Line Item Number "CLIN" here which should be a consecutive number from previous MOD's.</t>
        </r>
      </text>
    </comment>
    <comment ref="K9" authorId="0">
      <text>
        <r>
          <rPr>
            <sz val="9"/>
            <rFont val="Tahoma"/>
            <family val="2"/>
          </rPr>
          <t>Insert Contractor's estimator or contact
 here</t>
        </r>
      </text>
    </comment>
    <comment ref="P9"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A11" authorId="0">
      <text>
        <r>
          <rPr>
            <sz val="9"/>
            <rFont val="Tahoma"/>
            <family val="2"/>
          </rPr>
          <t>This is critical for determine which Davis Bacon rates to use.</t>
        </r>
      </text>
    </comment>
    <comment ref="P11" authorId="0">
      <text>
        <r>
          <rPr>
            <sz val="9"/>
            <rFont val="Tahoma"/>
            <family val="2"/>
          </rPr>
          <t xml:space="preserve">If extreme weather is expected then costs associated with it should be specifically called out with in the estimate. </t>
        </r>
      </text>
    </comment>
    <comment ref="A13" authorId="0">
      <text>
        <r>
          <rPr>
            <sz val="9"/>
            <rFont val="Tahoma"/>
            <family val="2"/>
          </rPr>
          <t>This is critical for determine which Davis Bacon rates to use.</t>
        </r>
      </text>
    </comment>
    <comment ref="K13" authorId="0">
      <text>
        <r>
          <rPr>
            <sz val="9"/>
            <rFont val="Tahoma"/>
            <family val="2"/>
          </rPr>
          <t>List the name of the Architect's Company here</t>
        </r>
      </text>
    </comment>
    <comment ref="P13"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A15" authorId="0">
      <text>
        <r>
          <rPr>
            <sz val="9"/>
            <rFont val="Tahoma"/>
            <family val="2"/>
          </rPr>
          <t>This is required to determine Davis/Bacon Rates</t>
        </r>
      </text>
    </comment>
    <comment ref="K15" authorId="0">
      <text>
        <r>
          <rPr>
            <sz val="9"/>
            <rFont val="Tahoma"/>
            <family val="2"/>
          </rPr>
          <t>Insert Architect's  name
 here</t>
        </r>
      </text>
    </comment>
    <comment ref="P15" authorId="0">
      <text>
        <r>
          <rPr>
            <sz val="9"/>
            <rFont val="Tahoma"/>
            <family val="2"/>
          </rPr>
          <t>Costs associated with any items listed here must be accounted for within the direct costs of the estimate.</t>
        </r>
      </text>
    </comment>
    <comment ref="P17" authorId="0">
      <text>
        <r>
          <rPr>
            <sz val="9"/>
            <rFont val="Tahoma"/>
            <family val="2"/>
          </rPr>
          <t>Pricing for this to be included with direct pricing by line item in labor, material, and  equipment.  This should not be a percentage</t>
        </r>
      </text>
    </comment>
    <comment ref="J54" authorId="0">
      <text>
        <r>
          <rPr>
            <sz val="9"/>
            <rFont val="Tahoma"/>
            <family val="2"/>
          </rPr>
          <t xml:space="preserve">This area is used for developing the equipment rates individually or by crew.  The Corps of Eingineers Equipment Website can be used for pricing of equipment. The "Construction Blue Book" and Local current pricing are also acceptable as additional pricing sources. However, when equipment unit pricing cannont be agreed upon The Corps of Engineers Pricing Schedule takes precendence over all other Sources.  Note: Unit pricing needs to be inserted into Unit$ of the Equipment Section manually.
</t>
        </r>
      </text>
    </comment>
    <comment ref="J56" authorId="0">
      <text>
        <r>
          <rPr>
            <sz val="9"/>
            <rFont val="Tahoma"/>
            <family val="2"/>
          </rPr>
          <t xml:space="preserve">Click here for access to Corps of Engineers Website which is the default of all equipment pricing.  </t>
        </r>
      </text>
    </comment>
    <comment ref="L57" authorId="0">
      <text>
        <r>
          <rPr>
            <sz val="9"/>
            <rFont val="Tahoma"/>
            <family val="2"/>
          </rPr>
          <t xml:space="preserve">List manufacturer and specific equipment model number here
</t>
        </r>
      </text>
    </comment>
    <comment ref="M57" authorId="0">
      <text>
        <r>
          <rPr>
            <sz val="9"/>
            <rFont val="Tahoma"/>
            <family val="2"/>
          </rPr>
          <t xml:space="preserve">Insert Corp of Engineers Reference number or applicable additiona information if Blue Book or Local Pricing
</t>
        </r>
      </text>
    </comment>
    <comment ref="O57" authorId="0">
      <text>
        <r>
          <rPr>
            <sz val="9"/>
            <rFont val="Tahoma"/>
            <family val="2"/>
          </rPr>
          <t xml:space="preserve">Use the drop down menu to choose the source of the equipment pricing used: 1. Corps = Corps of Engineers 2. Blue = Construction Blue Book 3. Local = Local Current Rental Pricing </t>
        </r>
      </text>
    </comment>
    <comment ref="P57" authorId="0">
      <text>
        <r>
          <rPr>
            <sz val="9"/>
            <rFont val="Tahoma"/>
            <family val="2"/>
          </rPr>
          <t>Input the rate being used, note Corps of Engineers rates include operating costs</t>
        </r>
      </text>
    </comment>
    <comment ref="Q57" authorId="0">
      <text>
        <r>
          <rPr>
            <sz val="9"/>
            <rFont val="Tahoma"/>
            <family val="2"/>
          </rPr>
          <t xml:space="preserve">FOM is for Fuel, Oil, &amp; Maintenance or Operating Costs. Blue Book has a separate line item for operating costs and is inputted here.  Local pricing does not include operating costs so it has to be calculated and inserted here.  If using Corps Of Engineers Rates, the pricing is within their base rate and therefore no pricing is required here.  </t>
        </r>
      </text>
    </comment>
    <comment ref="S57" authorId="0">
      <text>
        <r>
          <rPr>
            <sz val="9"/>
            <rFont val="Tahoma"/>
            <family val="2"/>
          </rPr>
          <t xml:space="preserve">This is the total unit rate for the equipment and needs to be manually inserted into the equipment pricing above.
</t>
        </r>
      </text>
    </comment>
    <comment ref="V62" authorId="0">
      <text>
        <r>
          <rPr>
            <sz val="9"/>
            <rFont val="Tahoma"/>
            <family val="2"/>
          </rPr>
          <t>Add if no actual pricing is available</t>
        </r>
      </text>
    </comment>
    <comment ref="V7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 ref="A44" authorId="0">
      <text>
        <r>
          <rPr>
            <b/>
            <sz val="9"/>
            <rFont val="Tahoma"/>
            <family val="2"/>
          </rPr>
          <t xml:space="preserve">Lines can be added or deleted by using the "Delete" or "Insert" function following by "Copy" or "Fill down" function to populate the new rows with the formulas.
</t>
        </r>
      </text>
    </comment>
    <comment ref="B44" authorId="0">
      <text>
        <r>
          <rPr>
            <sz val="9"/>
            <rFont val="Tahoma"/>
            <family val="2"/>
          </rPr>
          <t xml:space="preserve">Any specific general conditions associated with this modifications to be specifically listed out in detail here. </t>
        </r>
      </text>
    </comment>
  </commentList>
</comments>
</file>

<file path=xl/comments10.xml><?xml version="1.0" encoding="utf-8"?>
<comments xmlns="http://schemas.openxmlformats.org/spreadsheetml/2006/main">
  <authors>
    <author>cosgood</author>
    <author>Chris Osgood</author>
  </authors>
  <commentList>
    <comment ref="A1" authorId="0">
      <text>
        <r>
          <rPr>
            <b/>
            <sz val="14"/>
            <rFont val="Tahoma"/>
            <family val="2"/>
          </rPr>
          <t xml:space="preserve"> </t>
        </r>
        <r>
          <rPr>
            <b/>
            <u val="single"/>
            <sz val="18"/>
            <rFont val="Tahoma"/>
            <family val="2"/>
          </rPr>
          <t>General Comments</t>
        </r>
        <r>
          <rPr>
            <b/>
            <sz val="18"/>
            <rFont val="Tahoma"/>
            <family val="2"/>
          </rPr>
          <t xml:space="preserve">
ENTER INTO THE LIGHT GREEN CELLS ONLY
</t>
        </r>
        <r>
          <rPr>
            <b/>
            <sz val="11"/>
            <rFont val="Tahoma"/>
            <family val="2"/>
          </rPr>
          <t xml:space="preserve">
For an explanation of how this spread sheet works, various cells have red comment  triangles to describe the intent of the cell or that area of the spreadsheet.  
For example:
This cell is for the Total Cost of this specific Modification Line Item.  IN ADDITION,  IF WHILE INPUTTING DATA INTO THIS SPREADSHEET A MAJOR FORMULA ERROR OCCURS, THIS CELL "A1 - G1",  WILL IMMEDIATLY TURN RED, ALLOWING YOU TO IMMEDIATLY FIX THE IMPUTTING ERROR. ONCE THE ERROR IS FIXED, THE CELL WILL RETURN TO GREEN. 
Note: Enter ALL data into INFORMATION &amp; STATISTICS section first, then the ESTIMATING SECTION next.  
For Modifications with multiple cost items, this spreadsheet has tabs at the bottom Labeled "Item".  General Information that is the same for all "Items" on the tabs are linked so when you input on the "Item 1" tab it will show-up in the remaining tabs of this spreadsheet. Examples of this are Park Name, Labor Tax, GC Overhead, Profit, etc.  
The "Item" tabs are tied to the "Mod Summary" tab which shows the total cost of a Modification that has multiple line items. 
TO REMOVE THIS AND OTHER COMMENTS, PLACE MOUSE IN CELL WITH RED TRIANGLE,  RIGHT CLICK TO OPEN DROP DOWN MENU, RIGHT CLICK ON HIDE OR DELETE COMMENT.</t>
        </r>
      </text>
    </comment>
    <comment ref="G2" authorId="0">
      <text>
        <r>
          <rPr>
            <sz val="9"/>
            <rFont val="Tahoma"/>
            <family val="2"/>
          </rPr>
          <t xml:space="preserve">After the initial estimate is completed, any revisons are to be numbered here with the new estimate date.
</t>
        </r>
      </text>
    </comment>
    <comment ref="J2"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D7" authorId="0">
      <text>
        <r>
          <rPr>
            <sz val="9"/>
            <rFont val="Tahoma"/>
            <family val="2"/>
          </rPr>
          <t xml:space="preserve">Insert Davis Bacon Decision here in format shown.  When accessing Davis Bacon Website use this format in "Refine your query" Search box to find the correct contract decision 
</t>
        </r>
      </text>
    </comment>
    <comment ref="K7" authorId="0">
      <text>
        <r>
          <rPr>
            <sz val="9"/>
            <rFont val="Tahoma"/>
            <family val="2"/>
          </rPr>
          <t>List the name of the Contractor here</t>
        </r>
      </text>
    </comment>
    <comment ref="P7" authorId="0">
      <text>
        <r>
          <rPr>
            <sz val="9"/>
            <rFont val="Tahoma"/>
            <family val="2"/>
          </rPr>
          <t>Insert date of work start.  If longer then 30 day from time of estimate, then apply appropriate escalation contingency below.</t>
        </r>
      </text>
    </comment>
    <comment ref="T7" authorId="0">
      <text>
        <r>
          <rPr>
            <sz val="10"/>
            <rFont val="Tahoma"/>
            <family val="2"/>
          </rPr>
          <t xml:space="preserve">Percentage rates entered here will transfer to column W below and be calculated on the total cost of the subcontractor/supplier direct costs.  This is the same for Subcontractor Profit and Subcontractor Bond cells </t>
        </r>
      </text>
    </comment>
    <comment ref="X7" authorId="0">
      <text>
        <r>
          <rPr>
            <sz val="9"/>
            <rFont val="Tahoma"/>
            <family val="2"/>
          </rPr>
          <t>State, Local, and Other Sales tax Percentage rates entered here will be calculated on the total cost of those items that are taxed.  i.e. materials, labor, &amp; equipment.  After determining what areas are taxed enter Yes or No into three tax boxes immediately below</t>
        </r>
      </text>
    </comment>
    <comment ref="D9" authorId="0">
      <text>
        <r>
          <rPr>
            <sz val="9"/>
            <rFont val="Tahoma"/>
            <family val="2"/>
          </rPr>
          <t xml:space="preserve">Scan actual solictation and save in the project file, then Insert HYPERLINK here to access actual solication.  
</t>
        </r>
      </text>
    </comment>
    <comment ref="H9" authorId="0">
      <text>
        <r>
          <rPr>
            <sz val="9"/>
            <rFont val="Tahoma"/>
            <family val="2"/>
          </rPr>
          <t>Insert the Contract Line Item Number "CLIN" here which should be a consecutive number from previous MOD's.</t>
        </r>
      </text>
    </comment>
    <comment ref="K9" authorId="0">
      <text>
        <r>
          <rPr>
            <sz val="9"/>
            <rFont val="Tahoma"/>
            <family val="2"/>
          </rPr>
          <t>Insert Contractor's estimator or contact
 here</t>
        </r>
      </text>
    </comment>
    <comment ref="P9"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A11" authorId="0">
      <text>
        <r>
          <rPr>
            <sz val="9"/>
            <rFont val="Tahoma"/>
            <family val="2"/>
          </rPr>
          <t>This is critical for determine which Davis Bacon rates to use.</t>
        </r>
      </text>
    </comment>
    <comment ref="P11" authorId="0">
      <text>
        <r>
          <rPr>
            <sz val="9"/>
            <rFont val="Tahoma"/>
            <family val="2"/>
          </rPr>
          <t xml:space="preserve">If extreme weather is expected then costs associated with it should be specifically called out with in the estimate. </t>
        </r>
      </text>
    </comment>
    <comment ref="A13" authorId="0">
      <text>
        <r>
          <rPr>
            <sz val="9"/>
            <rFont val="Tahoma"/>
            <family val="2"/>
          </rPr>
          <t>This is critical for determine which Davis Bacon rates to use.</t>
        </r>
      </text>
    </comment>
    <comment ref="K13" authorId="0">
      <text>
        <r>
          <rPr>
            <sz val="9"/>
            <rFont val="Tahoma"/>
            <family val="2"/>
          </rPr>
          <t>List the name of the Architect's Company here</t>
        </r>
      </text>
    </comment>
    <comment ref="P13"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T13"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X13" authorId="0">
      <text>
        <r>
          <rPr>
            <sz val="9"/>
            <rFont val="Tahoma"/>
            <family val="2"/>
          </rPr>
          <t xml:space="preserve">Typcially materials are always taxed however varify by state. </t>
        </r>
      </text>
    </comment>
    <comment ref="A15" authorId="0">
      <text>
        <r>
          <rPr>
            <sz val="9"/>
            <rFont val="Tahoma"/>
            <family val="2"/>
          </rPr>
          <t>This is required to determine Davis/Bacon Rates</t>
        </r>
      </text>
    </comment>
    <comment ref="K15" authorId="0">
      <text>
        <r>
          <rPr>
            <sz val="9"/>
            <rFont val="Tahoma"/>
            <family val="2"/>
          </rPr>
          <t>Insert Architect's  name
 here</t>
        </r>
      </text>
    </comment>
    <comment ref="P15" authorId="0">
      <text>
        <r>
          <rPr>
            <sz val="9"/>
            <rFont val="Tahoma"/>
            <family val="2"/>
          </rPr>
          <t>Costs associated with any items listed here must be accounted for within the direct costs of the estimate.</t>
        </r>
      </text>
    </comment>
    <comment ref="T15"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X15" authorId="0">
      <text>
        <r>
          <rPr>
            <sz val="9"/>
            <rFont val="Tahoma"/>
            <family val="2"/>
          </rPr>
          <t xml:space="preserve">Varify by state if Labor is taxed.  If so insert Yes for labor costs to be calculated with taxes.
</t>
        </r>
      </text>
    </comment>
    <comment ref="P17" authorId="0">
      <text>
        <r>
          <rPr>
            <sz val="9"/>
            <rFont val="Tahoma"/>
            <family val="2"/>
          </rPr>
          <t>Pricing for this to be included with direct pricing by line item in labor, material, and  equipment.  This should not be a percentage</t>
        </r>
      </text>
    </comment>
    <comment ref="X17" authorId="0">
      <text>
        <r>
          <rPr>
            <sz val="9"/>
            <rFont val="Tahoma"/>
            <family val="2"/>
          </rPr>
          <t>Varify by state if Equipment is taxed.  If so insert Yes for equipment costs to be calculated with taxes.</t>
        </r>
      </text>
    </comment>
    <comment ref="B20"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20"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20"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K21"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V21"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1"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A22" authorId="0">
      <text>
        <r>
          <rPr>
            <b/>
            <sz val="9"/>
            <rFont val="Tahoma"/>
            <family val="2"/>
          </rPr>
          <t xml:space="preserve">Lines can be added or deleted by using the "Delete" or "Insert" function following by "Copy" or "Fill down" function to populate the new rows with the formulas.
</t>
        </r>
      </text>
    </comment>
    <comment ref="B22"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9" authorId="0">
      <text>
        <r>
          <rPr>
            <sz val="9"/>
            <rFont val="Tahoma"/>
            <family val="2"/>
          </rPr>
          <t xml:space="preserve">The following line items are for the added work of the modification.
</t>
        </r>
      </text>
    </comment>
    <comment ref="A54"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6"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7" authorId="0">
      <text>
        <r>
          <rPr>
            <sz val="10"/>
            <rFont val="Tahoma"/>
            <family val="2"/>
          </rPr>
          <t>Insert total amount of tradespersons required here</t>
        </r>
      </text>
    </comment>
    <comment ref="D57" authorId="0">
      <text>
        <r>
          <rPr>
            <sz val="10"/>
            <rFont val="Tahoma"/>
            <family val="2"/>
          </rPr>
          <t>This is the base salary that the individual is paid per hour</t>
        </r>
      </text>
    </comment>
    <comment ref="E57" authorId="0">
      <text>
        <r>
          <rPr>
            <sz val="10"/>
            <rFont val="Tahoma"/>
            <family val="2"/>
          </rPr>
          <t xml:space="preserve">This is non salary compensation paid to the employee  per hour for 401K, Medical insurance, vacation, vehical allowance, phone etc. </t>
        </r>
      </text>
    </comment>
    <comment ref="F57"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7" authorId="0">
      <text>
        <r>
          <rPr>
            <sz val="10"/>
            <rFont val="Tahoma"/>
            <family val="2"/>
          </rPr>
          <t>This is the total individual hourly rate</t>
        </r>
      </text>
    </comment>
    <comment ref="H57" authorId="0">
      <text>
        <r>
          <rPr>
            <sz val="10"/>
            <rFont val="Tahoma"/>
            <family val="2"/>
          </rPr>
          <t>This is the total rate for crews or mulitple individual i.e. 3 laborers</t>
        </r>
      </text>
    </comment>
    <comment ref="A81" authorId="0">
      <text>
        <r>
          <rPr>
            <sz val="10"/>
            <rFont val="Tahoma"/>
            <family val="2"/>
          </rPr>
          <t xml:space="preserve">These are the costs that the employer pays on behalf of the employee. All applicable percentages must be entered to develop accurate Labor Burden. These cannot included Home Office Overhead, profit, general condtions, design fees, fringe benefits, or in most cases bonus.
</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1">
      <text>
        <r>
          <rPr>
            <b/>
            <sz val="10"/>
            <rFont val="Tahoma"/>
            <family val="2"/>
          </rPr>
          <t xml:space="preserve">Federal Unemployment Tax  ( FUTA) </t>
        </r>
        <r>
          <rPr>
            <sz val="10"/>
            <rFont val="Tahoma"/>
            <family val="2"/>
          </rPr>
          <t xml:space="preserve"> Limit $56 per person per year</t>
        </r>
      </text>
    </comment>
    <comment ref="C82" authorId="0">
      <text>
        <r>
          <rPr>
            <b/>
            <sz val="9"/>
            <rFont val="Tahoma"/>
            <family val="2"/>
          </rPr>
          <t xml:space="preserve">State Unemployment Tax: </t>
        </r>
        <r>
          <rPr>
            <sz val="9"/>
            <rFont val="Tahoma"/>
            <family val="2"/>
          </rPr>
          <t xml:space="preserve">This tax varies by each state.  This tax is paid on the worker's salary up to the amount capped by the state.  The percent is also determined by the state.  Insert the following variables to determine the SUTA for this project.
</t>
        </r>
        <r>
          <rPr>
            <sz val="9"/>
            <rFont val="Tahoma"/>
            <family val="2"/>
          </rPr>
          <t xml:space="preserve">
</t>
        </r>
      </text>
    </comment>
    <comment ref="F82" authorId="0">
      <text>
        <r>
          <rPr>
            <sz val="9"/>
            <rFont val="Tahoma"/>
            <family val="2"/>
          </rPr>
          <t>This is optional since not all contractors provide training.  If it is determined that training is provided by the contractor, then a range of 1 - 2% is acceptable.</t>
        </r>
      </text>
    </comment>
    <comment ref="D83" authorId="0">
      <text>
        <r>
          <rPr>
            <sz val="9"/>
            <rFont val="Tahoma"/>
            <family val="2"/>
          </rPr>
          <t>Each state has a percent range with the low end for new employees. However, for purpose of this estimate using the high percent will generate the highest blended SUTA rate a contractor can use.  Rates are available on line.</t>
        </r>
      </text>
    </comment>
    <comment ref="A84" authorId="0">
      <text>
        <r>
          <rPr>
            <b/>
            <sz val="10"/>
            <rFont val="Tahoma"/>
            <family val="2"/>
          </rPr>
          <t>Medicare</t>
        </r>
        <r>
          <rPr>
            <sz val="10"/>
            <rFont val="Tahoma"/>
            <family val="2"/>
          </rPr>
          <t xml:space="preserve"> is fixed and typically adjusted at the beginning of the year</t>
        </r>
      </text>
    </comment>
    <comment ref="B84" authorId="0">
      <text>
        <r>
          <rPr>
            <b/>
            <sz val="9"/>
            <rFont val="Tahoma"/>
            <family val="2"/>
          </rPr>
          <t xml:space="preserve">Workman's Compensation </t>
        </r>
        <r>
          <rPr>
            <sz val="9"/>
            <rFont val="Tahoma"/>
            <family val="2"/>
          </rPr>
          <t xml:space="preserve">varies by state and contractor and needs to be varified and entered here.
</t>
        </r>
      </text>
    </comment>
    <comment ref="D84" authorId="0">
      <text>
        <r>
          <rPr>
            <sz val="9"/>
            <rFont val="Tahoma"/>
            <family val="2"/>
          </rPr>
          <t>Each state has a dollar cap that SUTA perceent rate can be assessed on, insert that cap number here..   Rates are available on line.</t>
        </r>
      </text>
    </comment>
    <comment ref="D85" authorId="0">
      <text>
        <r>
          <rPr>
            <sz val="9"/>
            <rFont val="Tahoma"/>
            <family val="2"/>
          </rPr>
          <t xml:space="preserve">SUTA rates are assessed on each individual worker.  For purpose of this estimate a blended average will suffice.  Simply insert the average base salary of the workers required for this estimate here, to aquire the blended average SUTA rate for this Modification.
</t>
        </r>
      </text>
    </comment>
    <comment ref="H85" authorId="0">
      <text>
        <r>
          <rPr>
            <sz val="9"/>
            <rFont val="Tahoma"/>
            <family val="2"/>
          </rPr>
          <t>this is the Labor Burden percentage to be applied to the Base and Fringe costs.</t>
        </r>
      </text>
    </comment>
    <comment ref="A44" authorId="0">
      <text>
        <r>
          <rPr>
            <b/>
            <sz val="9"/>
            <rFont val="Tahoma"/>
            <family val="2"/>
          </rPr>
          <t xml:space="preserve">Lines can be added or deleted by using the "Delete" or "Insert" function following by "Copy" or "Fill down" function to populate the new rows with the formulas.
</t>
        </r>
      </text>
    </comment>
    <comment ref="B44" authorId="0">
      <text>
        <r>
          <rPr>
            <sz val="9"/>
            <rFont val="Tahoma"/>
            <family val="2"/>
          </rPr>
          <t xml:space="preserve">Any specific general conditions associated with this modifications to be specifically listed out in detail here. </t>
        </r>
      </text>
    </comment>
    <comment ref="J54" authorId="0">
      <text>
        <r>
          <rPr>
            <sz val="9"/>
            <rFont val="Tahoma"/>
            <family val="2"/>
          </rPr>
          <t xml:space="preserve">This area is used for developing the equipment rates individually or by crew.  The Corps of Eingineers Equipment Website can be used for pricing of equipment. The "Construction Blue Book" and Local current pricing are also acceptable as additional pricing sources. However, when equipment unit pricing cannont be agreed upon The Corps of Engineers Pricing Schedule takes precendence over all other Sources.  Note: Unit pricing needs to be inserted into Unit$ of the Equipment Section manually.
</t>
        </r>
      </text>
    </comment>
    <comment ref="J56" authorId="0">
      <text>
        <r>
          <rPr>
            <sz val="9"/>
            <rFont val="Tahoma"/>
            <family val="2"/>
          </rPr>
          <t xml:space="preserve">Click here for access to Corps of Engineers Website which is the default of all equipment pricing.  </t>
        </r>
      </text>
    </comment>
    <comment ref="L57" authorId="0">
      <text>
        <r>
          <rPr>
            <sz val="9"/>
            <rFont val="Tahoma"/>
            <family val="2"/>
          </rPr>
          <t xml:space="preserve">List manufacturer and specific equipment model number here
</t>
        </r>
      </text>
    </comment>
    <comment ref="M57" authorId="0">
      <text>
        <r>
          <rPr>
            <sz val="9"/>
            <rFont val="Tahoma"/>
            <family val="2"/>
          </rPr>
          <t xml:space="preserve">Insert Corp of Engineers Reference number or applicable additiona information if Blue Book or Local Pricing
</t>
        </r>
      </text>
    </comment>
    <comment ref="O57" authorId="0">
      <text>
        <r>
          <rPr>
            <sz val="9"/>
            <rFont val="Tahoma"/>
            <family val="2"/>
          </rPr>
          <t xml:space="preserve">Use the drop down menu to choose the source of the equipment pricing used: 1. Corps = Corps of Engineers 2. Blue = Construction Blue Book 3. Local = Local Current Rental Pricing </t>
        </r>
      </text>
    </comment>
    <comment ref="P57" authorId="0">
      <text>
        <r>
          <rPr>
            <sz val="9"/>
            <rFont val="Tahoma"/>
            <family val="2"/>
          </rPr>
          <t>Input the rate being used, note Corps of Engineers rates include operating costs</t>
        </r>
      </text>
    </comment>
    <comment ref="Q57" authorId="0">
      <text>
        <r>
          <rPr>
            <sz val="9"/>
            <rFont val="Tahoma"/>
            <family val="2"/>
          </rPr>
          <t xml:space="preserve">FOM is for Fuel, Oil, &amp; Maintenance or Operating Costs. Blue Book has a separate line item for operating costs and is inputted here.  Local pricing does not include operating costs so it has to be calculated and inserted here.  If using Corps Of Engineers Rates, the pricing is within their base rate and therefore no pricing is required here.  </t>
        </r>
      </text>
    </comment>
    <comment ref="S57" authorId="0">
      <text>
        <r>
          <rPr>
            <sz val="9"/>
            <rFont val="Tahoma"/>
            <family val="2"/>
          </rPr>
          <t xml:space="preserve">This is the total unit rate for the equipment and needs to be manually inserted into the equipment pricing above.
</t>
        </r>
      </text>
    </comment>
    <comment ref="V7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List>
</comments>
</file>

<file path=xl/comments11.xml><?xml version="1.0" encoding="utf-8"?>
<comments xmlns="http://schemas.openxmlformats.org/spreadsheetml/2006/main">
  <authors>
    <author>cosgood</author>
  </authors>
  <commentList>
    <comment ref="M30" authorId="0">
      <text>
        <r>
          <rPr>
            <sz val="8"/>
            <rFont val="Tahoma"/>
            <family val="2"/>
          </rPr>
          <t>Because accurate calculation is critical in estimating and spreadsheet errors are common multiple safety measures have been added with these check numbers in several locations. The check number should always be the same as the number immediately above.  If the number is different then the cell will turn red due to an inputting error in the spreadsheet not allowing for proper calculation.  The cell below will calculate what the variance between the two numbers are allowing for a search of the spreadsheet for this number as a starting point for determining where the error occurred while inputting the data.  If this cell turns red and the cells are the same value then a format rounding error has occurred which does not affect the pricing.  The important part is the numbers remain the same value, otherwise an imputing error has occurred and must be found for an accurate estimate. (TO REMOVE THIS COMMENT, PLACE MOUSE IN CELL WITH RED TRIANGLE,  RIGHT CLICK TO OPEN DROP DOWN MENU, RIGHT CLICK ON HIDE COMMENT)</t>
        </r>
      </text>
    </comment>
  </commentList>
</comments>
</file>

<file path=xl/comments2.xml><?xml version="1.0" encoding="utf-8"?>
<comments xmlns="http://schemas.openxmlformats.org/spreadsheetml/2006/main">
  <authors>
    <author>cosgood</author>
    <author>Chris Osgood</author>
  </authors>
  <commentList>
    <comment ref="A1" authorId="0">
      <text>
        <r>
          <rPr>
            <b/>
            <sz val="14"/>
            <rFont val="Tahoma"/>
            <family val="2"/>
          </rPr>
          <t xml:space="preserve"> </t>
        </r>
        <r>
          <rPr>
            <b/>
            <u val="single"/>
            <sz val="18"/>
            <rFont val="Tahoma"/>
            <family val="2"/>
          </rPr>
          <t>General Comments</t>
        </r>
        <r>
          <rPr>
            <b/>
            <sz val="18"/>
            <rFont val="Tahoma"/>
            <family val="2"/>
          </rPr>
          <t xml:space="preserve">
ENTER INTO THE LIGHT GREEN CELLS ONLY
</t>
        </r>
        <r>
          <rPr>
            <b/>
            <sz val="11"/>
            <rFont val="Tahoma"/>
            <family val="2"/>
          </rPr>
          <t xml:space="preserve">
For an explanation of how this spread sheet works, various cells have red comment  triangles to describe the intent of the cell or that area of the spreadsheet.  
For example:
This cell is for the Total Cost of this specific Modification Line Item.  IN ADDITION,  IF WHILE INPUTTING DATA INTO THIS SPREADSHEET A MAJOR FORMULA ERROR OCCURS, THIS CELL "A1 - G1",  WILL IMMEDIATLY TURN RED, ALLOWING YOU TO IMMEDIATLY FIX THE IMPUTTING ERROR. ONCE THE ERROR IS FIXED, THE CELL WILL RETURN TO GREEN. 
Note: Enter ALL data into INFORMATION &amp; STATISTICS section first, then the ESTIMATING SECTION next.  
For Modifications with multiple cost items, this spreadsheet has tabs at the bottom Labeled "Item".  General Information that is the same for all "Items" on the tabs are linked so when you input on the "Item 1" tab it will show-up in the remaining tabs of this spreadsheet. Examples of this are Park Name, Labor Tax, GC Overhead, Profit, etc.  
The "Item" tabs are tied to the "Mod Summary" tab which shows the total cost of a Modification that has multiple line items. 
TO REMOVE THIS AND OTHER COMMENTS, PLACE MOUSE IN CELL WITH RED TRIANGLE,  RIGHT CLICK TO OPEN DROP DOWN MENU, RIGHT CLICK ON HIDE OR DELETE COMMENT.</t>
        </r>
      </text>
    </comment>
    <comment ref="G2" authorId="0">
      <text>
        <r>
          <rPr>
            <sz val="9"/>
            <rFont val="Tahoma"/>
            <family val="2"/>
          </rPr>
          <t xml:space="preserve">After the initial estimate is completed, any revisons are to be numbered here with the new estimate date.
</t>
        </r>
      </text>
    </comment>
    <comment ref="J2"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D7" authorId="0">
      <text>
        <r>
          <rPr>
            <sz val="9"/>
            <rFont val="Tahoma"/>
            <family val="2"/>
          </rPr>
          <t xml:space="preserve">Insert Davis Bacon Decision here in format shown.  When accessing Davis Bacon Website use this format in "Refine your query" Search box to find the correct contract decision 
</t>
        </r>
      </text>
    </comment>
    <comment ref="K7" authorId="0">
      <text>
        <r>
          <rPr>
            <sz val="9"/>
            <rFont val="Tahoma"/>
            <family val="2"/>
          </rPr>
          <t>List the name of the Contractor here</t>
        </r>
      </text>
    </comment>
    <comment ref="P7" authorId="0">
      <text>
        <r>
          <rPr>
            <sz val="9"/>
            <rFont val="Tahoma"/>
            <family val="2"/>
          </rPr>
          <t>Insert date of work start.  If longer then 30 day from time of estimate, then apply appropriate escalation contingency below.</t>
        </r>
      </text>
    </comment>
    <comment ref="T7" authorId="0">
      <text>
        <r>
          <rPr>
            <sz val="10"/>
            <rFont val="Tahoma"/>
            <family val="2"/>
          </rPr>
          <t xml:space="preserve">Percentage rates entered here will transfer to column W below and be calculated on the total cost of the subcontractor/supplier direct costs.  This is the same for Subcontractor Profit and Subcontractor Bond cells </t>
        </r>
      </text>
    </comment>
    <comment ref="X7" authorId="0">
      <text>
        <r>
          <rPr>
            <sz val="9"/>
            <rFont val="Tahoma"/>
            <family val="2"/>
          </rPr>
          <t>State, Local, and Other Sales tax Percentage rates entered here will be calculated on the total cost of those items that are taxed.  i.e. materials, labor, &amp; equipment.  After determining what areas are taxed enter Yes or No into three tax boxes immediately below</t>
        </r>
      </text>
    </comment>
    <comment ref="D9" authorId="0">
      <text>
        <r>
          <rPr>
            <sz val="9"/>
            <rFont val="Tahoma"/>
            <family val="2"/>
          </rPr>
          <t xml:space="preserve">Scan actual solictation and save in the project file, then Insert HYPERLINK here to access actual solication.  
</t>
        </r>
      </text>
    </comment>
    <comment ref="H9" authorId="0">
      <text>
        <r>
          <rPr>
            <sz val="9"/>
            <rFont val="Tahoma"/>
            <family val="2"/>
          </rPr>
          <t>Insert the Contract Line Item Number "CLIN" here which should be a consecutive number from previous MOD's.</t>
        </r>
      </text>
    </comment>
    <comment ref="K9" authorId="0">
      <text>
        <r>
          <rPr>
            <sz val="9"/>
            <rFont val="Tahoma"/>
            <family val="2"/>
          </rPr>
          <t>Insert Contractor's estimator or contact
 here</t>
        </r>
      </text>
    </comment>
    <comment ref="P9"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A11" authorId="0">
      <text>
        <r>
          <rPr>
            <sz val="9"/>
            <rFont val="Tahoma"/>
            <family val="2"/>
          </rPr>
          <t>This is critical for determine which Davis Bacon rates to use.</t>
        </r>
      </text>
    </comment>
    <comment ref="P11" authorId="0">
      <text>
        <r>
          <rPr>
            <sz val="9"/>
            <rFont val="Tahoma"/>
            <family val="2"/>
          </rPr>
          <t xml:space="preserve">If extreme weather is expected then costs associated with it should be specifically called out with in the estimate. </t>
        </r>
      </text>
    </comment>
    <comment ref="A13" authorId="0">
      <text>
        <r>
          <rPr>
            <sz val="9"/>
            <rFont val="Tahoma"/>
            <family val="2"/>
          </rPr>
          <t>This is critical for determine which Davis Bacon rates to use.</t>
        </r>
      </text>
    </comment>
    <comment ref="K13" authorId="0">
      <text>
        <r>
          <rPr>
            <sz val="9"/>
            <rFont val="Tahoma"/>
            <family val="2"/>
          </rPr>
          <t>List the name of the Architect's Company here</t>
        </r>
      </text>
    </comment>
    <comment ref="P13"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T13"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X13" authorId="0">
      <text>
        <r>
          <rPr>
            <sz val="9"/>
            <rFont val="Tahoma"/>
            <family val="2"/>
          </rPr>
          <t xml:space="preserve">Typcially materials are always taxed however varify by state. </t>
        </r>
      </text>
    </comment>
    <comment ref="A15" authorId="0">
      <text>
        <r>
          <rPr>
            <sz val="9"/>
            <rFont val="Tahoma"/>
            <family val="2"/>
          </rPr>
          <t>This is required to determine Davis/Bacon Rates</t>
        </r>
      </text>
    </comment>
    <comment ref="K15" authorId="0">
      <text>
        <r>
          <rPr>
            <sz val="9"/>
            <rFont val="Tahoma"/>
            <family val="2"/>
          </rPr>
          <t>Insert Architect's  name
 here</t>
        </r>
      </text>
    </comment>
    <comment ref="P15" authorId="0">
      <text>
        <r>
          <rPr>
            <sz val="9"/>
            <rFont val="Tahoma"/>
            <family val="2"/>
          </rPr>
          <t>Costs associated with any items listed here must be accounted for within the direct costs of the estimate.</t>
        </r>
      </text>
    </comment>
    <comment ref="T15"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X15" authorId="0">
      <text>
        <r>
          <rPr>
            <sz val="9"/>
            <rFont val="Tahoma"/>
            <family val="2"/>
          </rPr>
          <t xml:space="preserve">Varify by state if Labor is taxed.  If so insert Yes for labor costs to be calculated with taxes.
</t>
        </r>
      </text>
    </comment>
    <comment ref="P17" authorId="0">
      <text>
        <r>
          <rPr>
            <sz val="9"/>
            <rFont val="Tahoma"/>
            <family val="2"/>
          </rPr>
          <t>Pricing for this to be included with direct pricing by line item in labor, material, and  equipment.  This should not be a percentage</t>
        </r>
      </text>
    </comment>
    <comment ref="X17" authorId="0">
      <text>
        <r>
          <rPr>
            <sz val="9"/>
            <rFont val="Tahoma"/>
            <family val="2"/>
          </rPr>
          <t>Varify by state if Equipment is taxed.  If so insert Yes for equipment costs to be calculated with taxes.</t>
        </r>
      </text>
    </comment>
    <comment ref="B20"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20"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20"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K21"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V21"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1"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A22" authorId="0">
      <text>
        <r>
          <rPr>
            <b/>
            <sz val="9"/>
            <rFont val="Tahoma"/>
            <family val="2"/>
          </rPr>
          <t xml:space="preserve">Lines can be added or deleted by using the "Delete" or "Insert" function following by "Copy" or "Fill down" function to populate the new rows with the formulas.
</t>
        </r>
      </text>
    </comment>
    <comment ref="B22"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9" authorId="0">
      <text>
        <r>
          <rPr>
            <sz val="9"/>
            <rFont val="Tahoma"/>
            <family val="2"/>
          </rPr>
          <t xml:space="preserve">The following line items are for the added work of the modification.
</t>
        </r>
      </text>
    </comment>
    <comment ref="A54"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6"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7" authorId="0">
      <text>
        <r>
          <rPr>
            <sz val="10"/>
            <rFont val="Tahoma"/>
            <family val="2"/>
          </rPr>
          <t>Insert total amount of tradespersons required here</t>
        </r>
      </text>
    </comment>
    <comment ref="D57" authorId="0">
      <text>
        <r>
          <rPr>
            <sz val="10"/>
            <rFont val="Tahoma"/>
            <family val="2"/>
          </rPr>
          <t>This is the base salary that the individual is paid per hour</t>
        </r>
      </text>
    </comment>
    <comment ref="E57" authorId="0">
      <text>
        <r>
          <rPr>
            <sz val="10"/>
            <rFont val="Tahoma"/>
            <family val="2"/>
          </rPr>
          <t xml:space="preserve">This is non salary compensation paid to the employee  per hour for 401K, Medical insurance, vacation, vehical allowance, phone etc. </t>
        </r>
      </text>
    </comment>
    <comment ref="F57"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7" authorId="0">
      <text>
        <r>
          <rPr>
            <sz val="10"/>
            <rFont val="Tahoma"/>
            <family val="2"/>
          </rPr>
          <t>This is the total individual hourly rate</t>
        </r>
      </text>
    </comment>
    <comment ref="H57" authorId="0">
      <text>
        <r>
          <rPr>
            <sz val="10"/>
            <rFont val="Tahoma"/>
            <family val="2"/>
          </rPr>
          <t>This is the total rate for crews or mulitple individual i.e. 3 laborers</t>
        </r>
      </text>
    </comment>
    <comment ref="A81" authorId="0">
      <text>
        <r>
          <rPr>
            <sz val="10"/>
            <rFont val="Tahoma"/>
            <family val="2"/>
          </rPr>
          <t xml:space="preserve">These are the costs that the employer pays on behalf of the employee. All applicable percentages must be entered to develop accurate Labor Burden. These cannot included Home Office Overhead, profit, general condtions, design fees, fringe benefits, or in most cases bonus.
</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1">
      <text>
        <r>
          <rPr>
            <b/>
            <sz val="10"/>
            <rFont val="Tahoma"/>
            <family val="2"/>
          </rPr>
          <t xml:space="preserve">Federal Unemployment Tax  ( FUTA) </t>
        </r>
        <r>
          <rPr>
            <sz val="10"/>
            <rFont val="Tahoma"/>
            <family val="2"/>
          </rPr>
          <t xml:space="preserve"> Limit $56 per person per year</t>
        </r>
      </text>
    </comment>
    <comment ref="C82" authorId="0">
      <text>
        <r>
          <rPr>
            <b/>
            <sz val="9"/>
            <rFont val="Tahoma"/>
            <family val="2"/>
          </rPr>
          <t xml:space="preserve">State Unemployment Tax: </t>
        </r>
        <r>
          <rPr>
            <sz val="9"/>
            <rFont val="Tahoma"/>
            <family val="2"/>
          </rPr>
          <t xml:space="preserve">This tax varies by each state.  This tax is paid on the worker's salary up to the amount capped by the state.  The percent is also determined by the state.  Insert the following variables to determine the SUTA for this project.
</t>
        </r>
        <r>
          <rPr>
            <sz val="9"/>
            <rFont val="Tahoma"/>
            <family val="2"/>
          </rPr>
          <t xml:space="preserve">
</t>
        </r>
      </text>
    </comment>
    <comment ref="F82" authorId="0">
      <text>
        <r>
          <rPr>
            <sz val="9"/>
            <rFont val="Tahoma"/>
            <family val="2"/>
          </rPr>
          <t>This is optional since not all contractors provide training.  If it is determined that training is provided by the contractor, then a range of 1 - 2% is acceptable.</t>
        </r>
      </text>
    </comment>
    <comment ref="D83" authorId="0">
      <text>
        <r>
          <rPr>
            <sz val="9"/>
            <rFont val="Tahoma"/>
            <family val="2"/>
          </rPr>
          <t>Each state has a percent range with the low end for new employees. However, for purpose of this estimate using the high percent will generate the highest blended SUTA rate a contractor can use.  Rates are available on line.</t>
        </r>
      </text>
    </comment>
    <comment ref="A84" authorId="0">
      <text>
        <r>
          <rPr>
            <b/>
            <sz val="10"/>
            <rFont val="Tahoma"/>
            <family val="2"/>
          </rPr>
          <t>Medicare</t>
        </r>
        <r>
          <rPr>
            <sz val="10"/>
            <rFont val="Tahoma"/>
            <family val="2"/>
          </rPr>
          <t xml:space="preserve"> is fixed and typically adjusted at the beginning of the year</t>
        </r>
      </text>
    </comment>
    <comment ref="B84" authorId="0">
      <text>
        <r>
          <rPr>
            <b/>
            <sz val="9"/>
            <rFont val="Tahoma"/>
            <family val="2"/>
          </rPr>
          <t xml:space="preserve">Workman's Compensation </t>
        </r>
        <r>
          <rPr>
            <sz val="9"/>
            <rFont val="Tahoma"/>
            <family val="2"/>
          </rPr>
          <t xml:space="preserve">varies by state and contractor and needs to be varified and entered here.
</t>
        </r>
      </text>
    </comment>
    <comment ref="D84" authorId="0">
      <text>
        <r>
          <rPr>
            <sz val="9"/>
            <rFont val="Tahoma"/>
            <family val="2"/>
          </rPr>
          <t>Each state has a dollar cap that SUTA perceent rate can be assessed on, insert that cap number here..   Rates are available on line.</t>
        </r>
      </text>
    </comment>
    <comment ref="D85" authorId="0">
      <text>
        <r>
          <rPr>
            <sz val="9"/>
            <rFont val="Tahoma"/>
            <family val="2"/>
          </rPr>
          <t xml:space="preserve">SUTA rates are assessed on each individual worker.  For purpose of this estimate a blended average will suffice.  Simply insert the average base salary of the workers required for this estimate here, to aquire the blended average SUTA rate for this Modification.
</t>
        </r>
      </text>
    </comment>
    <comment ref="H85" authorId="0">
      <text>
        <r>
          <rPr>
            <sz val="9"/>
            <rFont val="Tahoma"/>
            <family val="2"/>
          </rPr>
          <t>this is the Labor Burden percentage to be applied to the Base and Fringe costs.</t>
        </r>
      </text>
    </comment>
    <comment ref="J54" authorId="0">
      <text>
        <r>
          <rPr>
            <sz val="9"/>
            <rFont val="Tahoma"/>
            <family val="2"/>
          </rPr>
          <t xml:space="preserve">This area is used for developing the equipment rates individually or by crew.  The Corps of Eingineers Equipment Website can be used for pricing of equipment. The "Construction Blue Book" and Local current pricing are also acceptable as additional pricing sources. However, when equipment unit pricing cannont be agreed upon The Corps of Engineers Pricing Schedule takes precendence over all other Sources.  Note: Unit pricing needs to be inserted into Unit$ of the Equipment Section manually.
</t>
        </r>
      </text>
    </comment>
    <comment ref="J56" authorId="0">
      <text>
        <r>
          <rPr>
            <sz val="9"/>
            <rFont val="Tahoma"/>
            <family val="2"/>
          </rPr>
          <t xml:space="preserve">Click here for access to Corps of Engineers Website which is the default of all equipment pricing.  </t>
        </r>
      </text>
    </comment>
    <comment ref="L57" authorId="0">
      <text>
        <r>
          <rPr>
            <sz val="9"/>
            <rFont val="Tahoma"/>
            <family val="2"/>
          </rPr>
          <t xml:space="preserve">List manufacturer and specific equipment model number here
</t>
        </r>
      </text>
    </comment>
    <comment ref="M57" authorId="0">
      <text>
        <r>
          <rPr>
            <sz val="9"/>
            <rFont val="Tahoma"/>
            <family val="2"/>
          </rPr>
          <t xml:space="preserve">Insert Corp of Engineers Reference number or applicable additiona information if Blue Book or Local Pricing
</t>
        </r>
      </text>
    </comment>
    <comment ref="O57" authorId="0">
      <text>
        <r>
          <rPr>
            <sz val="9"/>
            <rFont val="Tahoma"/>
            <family val="2"/>
          </rPr>
          <t xml:space="preserve">Use the drop down menu to choose the source of the equipment pricing used: 1. Corps = Corps of Engineers 2. Blue = Construction Blue Book 3. Local = Local Current Rental Pricing </t>
        </r>
      </text>
    </comment>
    <comment ref="P57" authorId="0">
      <text>
        <r>
          <rPr>
            <sz val="9"/>
            <rFont val="Tahoma"/>
            <family val="2"/>
          </rPr>
          <t>Input the rate being used, note Corps of Engineers rates include operating costs</t>
        </r>
      </text>
    </comment>
    <comment ref="Q57" authorId="0">
      <text>
        <r>
          <rPr>
            <sz val="9"/>
            <rFont val="Tahoma"/>
            <family val="2"/>
          </rPr>
          <t xml:space="preserve">FOM is for Fuel, Oil, &amp; Maintenance or Operating Costs. Blue Book has a separate line item for operating costs and is inputted here.  Local pricing does not include operating costs so it has to be calculated and inserted here.  If using Corps Of Engineers Rates, the pricing is within their base rate and therefore no pricing is required here.  </t>
        </r>
      </text>
    </comment>
    <comment ref="S57" authorId="0">
      <text>
        <r>
          <rPr>
            <sz val="9"/>
            <rFont val="Tahoma"/>
            <family val="2"/>
          </rPr>
          <t xml:space="preserve">This is the total unit rate for the equipment and needs to be manually inserted into the equipment pricing above.
</t>
        </r>
      </text>
    </comment>
    <comment ref="A44" authorId="0">
      <text>
        <r>
          <rPr>
            <b/>
            <sz val="9"/>
            <rFont val="Tahoma"/>
            <family val="2"/>
          </rPr>
          <t xml:space="preserve">Lines can be added or deleted by using the "Delete" or "Insert" function following by "Copy" or "Fill down" function to populate the new rows with the formulas.
</t>
        </r>
      </text>
    </comment>
    <comment ref="B44" authorId="0">
      <text>
        <r>
          <rPr>
            <sz val="9"/>
            <rFont val="Tahoma"/>
            <family val="2"/>
          </rPr>
          <t xml:space="preserve">Any specific general conditions associated with this modifications to be specifically listed out in detail here. </t>
        </r>
      </text>
    </comment>
    <comment ref="V7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List>
</comments>
</file>

<file path=xl/comments3.xml><?xml version="1.0" encoding="utf-8"?>
<comments xmlns="http://schemas.openxmlformats.org/spreadsheetml/2006/main">
  <authors>
    <author>cosgood</author>
    <author>Chris Osgood</author>
  </authors>
  <commentList>
    <comment ref="A1" authorId="0">
      <text>
        <r>
          <rPr>
            <b/>
            <sz val="14"/>
            <rFont val="Tahoma"/>
            <family val="2"/>
          </rPr>
          <t xml:space="preserve"> </t>
        </r>
        <r>
          <rPr>
            <b/>
            <u val="single"/>
            <sz val="18"/>
            <rFont val="Tahoma"/>
            <family val="2"/>
          </rPr>
          <t>General Comments</t>
        </r>
        <r>
          <rPr>
            <b/>
            <sz val="18"/>
            <rFont val="Tahoma"/>
            <family val="2"/>
          </rPr>
          <t xml:space="preserve">
ENTER INTO THE LIGHT GREEN CELLS ONLY
</t>
        </r>
        <r>
          <rPr>
            <b/>
            <sz val="11"/>
            <rFont val="Tahoma"/>
            <family val="2"/>
          </rPr>
          <t xml:space="preserve">
For an explanation of how this spread sheet works, various cells have red comment  triangles to describe the intent of the cell or that area of the spreadsheet.  
For example:
This cell is for the Total Cost of this specific Modification Line Item.  IN ADDITION,  IF WHILE INPUTTING DATA INTO THIS SPREADSHEET A MAJOR FORMULA ERROR OCCURS, THIS CELL "A1 - G1",  WILL IMMEDIATLY TURN RED, ALLOWING YOU TO IMMEDIATLY FIX THE IMPUTTING ERROR. ONCE THE ERROR IS FIXED, THE CELL WILL RETURN TO GREEN. 
Note: Enter ALL data into INFORMATION &amp; STATISTICS section first, then the ESTIMATING SECTION next.  
For Modifications with multiple cost items, this spreadsheet has tabs at the bottom Labeled "Item".  General Information that is the same for all "Items" on the tabs are linked so when you input on the "Item 1" tab it will show-up in the remaining tabs of this spreadsheet. Examples of this are Park Name, Labor Tax, GC Overhead, Profit, etc.  
The "Item" tabs are tied to the "Mod Summary" tab which shows the total cost of a Modification that has multiple line items. 
TO REMOVE THIS AND OTHER COMMENTS, PLACE MOUSE IN CELL WITH RED TRIANGLE,  RIGHT CLICK TO OPEN DROP DOWN MENU, RIGHT CLICK ON HIDE OR DELETE COMMENT.</t>
        </r>
      </text>
    </comment>
    <comment ref="G2" authorId="0">
      <text>
        <r>
          <rPr>
            <sz val="9"/>
            <rFont val="Tahoma"/>
            <family val="2"/>
          </rPr>
          <t xml:space="preserve">After the initial estimate is completed, any revisons are to be numbered here with the new estimate date.
</t>
        </r>
      </text>
    </comment>
    <comment ref="J2"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D7" authorId="0">
      <text>
        <r>
          <rPr>
            <sz val="9"/>
            <rFont val="Tahoma"/>
            <family val="2"/>
          </rPr>
          <t xml:space="preserve">Insert Davis Bacon Decision here in format shown.  When accessing Davis Bacon Website use this format in "Refine your query" Search box to find the correct contract decision 
</t>
        </r>
      </text>
    </comment>
    <comment ref="K7" authorId="0">
      <text>
        <r>
          <rPr>
            <sz val="9"/>
            <rFont val="Tahoma"/>
            <family val="2"/>
          </rPr>
          <t>List the name of the Contractor here</t>
        </r>
      </text>
    </comment>
    <comment ref="P7" authorId="0">
      <text>
        <r>
          <rPr>
            <sz val="9"/>
            <rFont val="Tahoma"/>
            <family val="2"/>
          </rPr>
          <t>Insert date of work start.  If longer then 30 day from time of estimate, then apply appropriate escalation contingency below.</t>
        </r>
      </text>
    </comment>
    <comment ref="T7" authorId="0">
      <text>
        <r>
          <rPr>
            <sz val="10"/>
            <rFont val="Tahoma"/>
            <family val="2"/>
          </rPr>
          <t xml:space="preserve">Percentage rates entered here will transfer to column W below and be calculated on the total cost of the subcontractor/supplier direct costs.  This is the same for Subcontractor Profit and Subcontractor Bond cells </t>
        </r>
      </text>
    </comment>
    <comment ref="X7" authorId="0">
      <text>
        <r>
          <rPr>
            <sz val="9"/>
            <rFont val="Tahoma"/>
            <family val="2"/>
          </rPr>
          <t>State, Local, and Other Sales tax Percentage rates entered here will be calculated on the total cost of those items that are taxed.  i.e. materials, labor, &amp; equipment.  After determining what areas are taxed enter Yes or No into three tax boxes immediately below</t>
        </r>
      </text>
    </comment>
    <comment ref="D9" authorId="0">
      <text>
        <r>
          <rPr>
            <sz val="9"/>
            <rFont val="Tahoma"/>
            <family val="2"/>
          </rPr>
          <t xml:space="preserve">Scan actual solictation and save in the project file, then Insert HYPERLINK here to access actual solication.  
</t>
        </r>
      </text>
    </comment>
    <comment ref="H9" authorId="0">
      <text>
        <r>
          <rPr>
            <sz val="9"/>
            <rFont val="Tahoma"/>
            <family val="2"/>
          </rPr>
          <t>Insert the Contract Line Item Number "CLIN" here which should be a consecutive number from previous MOD's.</t>
        </r>
      </text>
    </comment>
    <comment ref="K9" authorId="0">
      <text>
        <r>
          <rPr>
            <sz val="9"/>
            <rFont val="Tahoma"/>
            <family val="2"/>
          </rPr>
          <t>Insert Contractor's estimator or contact
 here</t>
        </r>
      </text>
    </comment>
    <comment ref="P9"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A11" authorId="0">
      <text>
        <r>
          <rPr>
            <sz val="9"/>
            <rFont val="Tahoma"/>
            <family val="2"/>
          </rPr>
          <t>This is critical for determine which Davis Bacon rates to use.</t>
        </r>
      </text>
    </comment>
    <comment ref="P11" authorId="0">
      <text>
        <r>
          <rPr>
            <sz val="9"/>
            <rFont val="Tahoma"/>
            <family val="2"/>
          </rPr>
          <t xml:space="preserve">If extreme weather is expected then costs associated with it should be specifically called out with in the estimate. </t>
        </r>
      </text>
    </comment>
    <comment ref="A13" authorId="0">
      <text>
        <r>
          <rPr>
            <sz val="9"/>
            <rFont val="Tahoma"/>
            <family val="2"/>
          </rPr>
          <t>This is critical for determine which Davis Bacon rates to use.</t>
        </r>
      </text>
    </comment>
    <comment ref="K13" authorId="0">
      <text>
        <r>
          <rPr>
            <sz val="9"/>
            <rFont val="Tahoma"/>
            <family val="2"/>
          </rPr>
          <t>List the name of the Architect's Company here</t>
        </r>
      </text>
    </comment>
    <comment ref="P13"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T13"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X13" authorId="0">
      <text>
        <r>
          <rPr>
            <sz val="9"/>
            <rFont val="Tahoma"/>
            <family val="2"/>
          </rPr>
          <t xml:space="preserve">Typcially materials are always taxed however varify by state. </t>
        </r>
      </text>
    </comment>
    <comment ref="A15" authorId="0">
      <text>
        <r>
          <rPr>
            <sz val="9"/>
            <rFont val="Tahoma"/>
            <family val="2"/>
          </rPr>
          <t>This is required to determine Davis/Bacon Rates</t>
        </r>
      </text>
    </comment>
    <comment ref="K15" authorId="0">
      <text>
        <r>
          <rPr>
            <sz val="9"/>
            <rFont val="Tahoma"/>
            <family val="2"/>
          </rPr>
          <t>Insert Architect's  name
 here</t>
        </r>
      </text>
    </comment>
    <comment ref="P15" authorId="0">
      <text>
        <r>
          <rPr>
            <sz val="9"/>
            <rFont val="Tahoma"/>
            <family val="2"/>
          </rPr>
          <t>Costs associated with any items listed here must be accounted for within the direct costs of the estimate.</t>
        </r>
      </text>
    </comment>
    <comment ref="T15"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X15" authorId="0">
      <text>
        <r>
          <rPr>
            <sz val="9"/>
            <rFont val="Tahoma"/>
            <family val="2"/>
          </rPr>
          <t xml:space="preserve">Varify by state if Labor is taxed.  If so insert Yes for labor costs to be calculated with taxes.
</t>
        </r>
      </text>
    </comment>
    <comment ref="P17" authorId="0">
      <text>
        <r>
          <rPr>
            <sz val="9"/>
            <rFont val="Tahoma"/>
            <family val="2"/>
          </rPr>
          <t>Pricing for this to be included with direct pricing by line item in labor, material, and  equipment.  This should not be a percentage</t>
        </r>
      </text>
    </comment>
    <comment ref="X17" authorId="0">
      <text>
        <r>
          <rPr>
            <sz val="9"/>
            <rFont val="Tahoma"/>
            <family val="2"/>
          </rPr>
          <t>Varify by state if Equipment is taxed.  If so insert Yes for equipment costs to be calculated with taxes.</t>
        </r>
      </text>
    </comment>
    <comment ref="B20"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20"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20"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K21"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V21"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1"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A22" authorId="0">
      <text>
        <r>
          <rPr>
            <b/>
            <sz val="9"/>
            <rFont val="Tahoma"/>
            <family val="2"/>
          </rPr>
          <t xml:space="preserve">Lines can be added or deleted by using the "Delete" or "Insert" function following by "Copy" or "Fill down" function to populate the new rows with the formulas.
</t>
        </r>
      </text>
    </comment>
    <comment ref="B22"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9" authorId="0">
      <text>
        <r>
          <rPr>
            <sz val="9"/>
            <rFont val="Tahoma"/>
            <family val="2"/>
          </rPr>
          <t xml:space="preserve">The following line items are for the added work of the modification.
</t>
        </r>
      </text>
    </comment>
    <comment ref="A54"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6"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7" authorId="0">
      <text>
        <r>
          <rPr>
            <sz val="10"/>
            <rFont val="Tahoma"/>
            <family val="2"/>
          </rPr>
          <t>Insert total amount of tradespersons required here</t>
        </r>
      </text>
    </comment>
    <comment ref="D57" authorId="0">
      <text>
        <r>
          <rPr>
            <sz val="10"/>
            <rFont val="Tahoma"/>
            <family val="2"/>
          </rPr>
          <t>This is the base salary that the individual is paid per hour</t>
        </r>
      </text>
    </comment>
    <comment ref="E57" authorId="0">
      <text>
        <r>
          <rPr>
            <sz val="10"/>
            <rFont val="Tahoma"/>
            <family val="2"/>
          </rPr>
          <t xml:space="preserve">This is non salary compensation paid to the employee  per hour for 401K, Medical insurance, vacation, vehical allowance, phone etc. </t>
        </r>
      </text>
    </comment>
    <comment ref="F57"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7" authorId="0">
      <text>
        <r>
          <rPr>
            <sz val="10"/>
            <rFont val="Tahoma"/>
            <family val="2"/>
          </rPr>
          <t>This is the total individual hourly rate</t>
        </r>
      </text>
    </comment>
    <comment ref="H57" authorId="0">
      <text>
        <r>
          <rPr>
            <sz val="10"/>
            <rFont val="Tahoma"/>
            <family val="2"/>
          </rPr>
          <t>This is the total rate for crews or mulitple individual i.e. 3 laborers</t>
        </r>
      </text>
    </comment>
    <comment ref="A81" authorId="0">
      <text>
        <r>
          <rPr>
            <sz val="10"/>
            <rFont val="Tahoma"/>
            <family val="2"/>
          </rPr>
          <t xml:space="preserve">These are the costs that the employer pays on behalf of the employee. All applicable percentages must be entered to develop accurate Labor Burden. These cannot included Home Office Overhead, profit, general condtions, design fees, fringe benefits, or in most cases bonus.
</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1">
      <text>
        <r>
          <rPr>
            <b/>
            <sz val="10"/>
            <rFont val="Tahoma"/>
            <family val="2"/>
          </rPr>
          <t xml:space="preserve">Federal Unemployment Tax  ( FUTA) </t>
        </r>
        <r>
          <rPr>
            <sz val="10"/>
            <rFont val="Tahoma"/>
            <family val="2"/>
          </rPr>
          <t xml:space="preserve"> Limit $56 per person per year</t>
        </r>
      </text>
    </comment>
    <comment ref="C82" authorId="0">
      <text>
        <r>
          <rPr>
            <b/>
            <sz val="9"/>
            <rFont val="Tahoma"/>
            <family val="2"/>
          </rPr>
          <t xml:space="preserve">State Unemployment Tax: </t>
        </r>
        <r>
          <rPr>
            <sz val="9"/>
            <rFont val="Tahoma"/>
            <family val="2"/>
          </rPr>
          <t xml:space="preserve">This tax varies by each state.  This tax is paid on the worker's salary up to the amount capped by the state.  The percent is also determined by the state.  Insert the following variables to determine the SUTA for this project.
</t>
        </r>
        <r>
          <rPr>
            <sz val="9"/>
            <rFont val="Tahoma"/>
            <family val="2"/>
          </rPr>
          <t xml:space="preserve">
</t>
        </r>
      </text>
    </comment>
    <comment ref="F82" authorId="0">
      <text>
        <r>
          <rPr>
            <sz val="9"/>
            <rFont val="Tahoma"/>
            <family val="2"/>
          </rPr>
          <t>This is optional since not all contractors provide training.  If it is determined that training is provided by the contractor, then a range of 1 - 2% is acceptable.</t>
        </r>
      </text>
    </comment>
    <comment ref="D83" authorId="0">
      <text>
        <r>
          <rPr>
            <sz val="9"/>
            <rFont val="Tahoma"/>
            <family val="2"/>
          </rPr>
          <t>Each state has a percent range with the low end for new employees. However, for purpose of this estimate using the high percent will generate the highest blended SUTA rate a contractor can use.  Rates are available on line.</t>
        </r>
      </text>
    </comment>
    <comment ref="A84" authorId="0">
      <text>
        <r>
          <rPr>
            <b/>
            <sz val="10"/>
            <rFont val="Tahoma"/>
            <family val="2"/>
          </rPr>
          <t>Medicare</t>
        </r>
        <r>
          <rPr>
            <sz val="10"/>
            <rFont val="Tahoma"/>
            <family val="2"/>
          </rPr>
          <t xml:space="preserve"> is fixed and typically adjusted at the beginning of the year</t>
        </r>
      </text>
    </comment>
    <comment ref="B84" authorId="0">
      <text>
        <r>
          <rPr>
            <b/>
            <sz val="9"/>
            <rFont val="Tahoma"/>
            <family val="2"/>
          </rPr>
          <t xml:space="preserve">Workman's Compensation </t>
        </r>
        <r>
          <rPr>
            <sz val="9"/>
            <rFont val="Tahoma"/>
            <family val="2"/>
          </rPr>
          <t xml:space="preserve">varies by state and contractor and needs to be varified and entered here.
</t>
        </r>
      </text>
    </comment>
    <comment ref="D84" authorId="0">
      <text>
        <r>
          <rPr>
            <sz val="9"/>
            <rFont val="Tahoma"/>
            <family val="2"/>
          </rPr>
          <t>Each state has a dollar cap that SUTA perceent rate can be assessed on, insert that cap number here..   Rates are available on line.</t>
        </r>
      </text>
    </comment>
    <comment ref="D85" authorId="0">
      <text>
        <r>
          <rPr>
            <sz val="9"/>
            <rFont val="Tahoma"/>
            <family val="2"/>
          </rPr>
          <t xml:space="preserve">SUTA rates are assessed on each individual worker.  For purpose of this estimate a blended average will suffice.  Simply insert the average base salary of the workers required for this estimate here, to aquire the blended average SUTA rate for this Modification.
</t>
        </r>
      </text>
    </comment>
    <comment ref="H85" authorId="0">
      <text>
        <r>
          <rPr>
            <sz val="9"/>
            <rFont val="Tahoma"/>
            <family val="2"/>
          </rPr>
          <t>this is the Labor Burden percentage to be applied to the Base and Fringe costs.</t>
        </r>
      </text>
    </comment>
    <comment ref="A44" authorId="0">
      <text>
        <r>
          <rPr>
            <b/>
            <sz val="9"/>
            <rFont val="Tahoma"/>
            <family val="2"/>
          </rPr>
          <t xml:space="preserve">Lines can be added or deleted by using the "Delete" or "Insert" function following by "Copy" or "Fill down" function to populate the new rows with the formulas.
</t>
        </r>
      </text>
    </comment>
    <comment ref="B44" authorId="0">
      <text>
        <r>
          <rPr>
            <sz val="9"/>
            <rFont val="Tahoma"/>
            <family val="2"/>
          </rPr>
          <t xml:space="preserve">Any specific general conditions associated with this modifications to be specifically listed out in detail here. </t>
        </r>
      </text>
    </comment>
    <comment ref="J54" authorId="0">
      <text>
        <r>
          <rPr>
            <sz val="9"/>
            <rFont val="Tahoma"/>
            <family val="2"/>
          </rPr>
          <t xml:space="preserve">This area is used for developing the equipment rates individually or by crew.  The Corps of Eingineers Equipment Website can be used for pricing of equipment. The "Construction Blue Book" and Local current pricing are also acceptable as additional pricing sources. However, when equipment unit pricing cannont be agreed upon The Corps of Engineers Pricing Schedule takes precendence over all other Sources.  Note: Unit pricing needs to be inserted into Unit$ of the Equipment Section manually.
</t>
        </r>
      </text>
    </comment>
    <comment ref="J56" authorId="0">
      <text>
        <r>
          <rPr>
            <sz val="9"/>
            <rFont val="Tahoma"/>
            <family val="2"/>
          </rPr>
          <t xml:space="preserve">Click here for access to Corps of Engineers Website which is the default of all equipment pricing.  </t>
        </r>
      </text>
    </comment>
    <comment ref="L57" authorId="0">
      <text>
        <r>
          <rPr>
            <sz val="9"/>
            <rFont val="Tahoma"/>
            <family val="2"/>
          </rPr>
          <t xml:space="preserve">List manufacturer and specific equipment model number here
</t>
        </r>
      </text>
    </comment>
    <comment ref="M57" authorId="0">
      <text>
        <r>
          <rPr>
            <sz val="9"/>
            <rFont val="Tahoma"/>
            <family val="2"/>
          </rPr>
          <t xml:space="preserve">Insert Corp of Engineers Reference number or applicable additiona information if Blue Book or Local Pricing
</t>
        </r>
      </text>
    </comment>
    <comment ref="O57" authorId="0">
      <text>
        <r>
          <rPr>
            <sz val="9"/>
            <rFont val="Tahoma"/>
            <family val="2"/>
          </rPr>
          <t xml:space="preserve">Use the drop down menu to choose the source of the equipment pricing used: 1. Corps = Corps of Engineers 2. Blue = Construction Blue Book 3. Local = Local Current Rental Pricing </t>
        </r>
      </text>
    </comment>
    <comment ref="P57" authorId="0">
      <text>
        <r>
          <rPr>
            <sz val="9"/>
            <rFont val="Tahoma"/>
            <family val="2"/>
          </rPr>
          <t>Input the rate being used, note Corps of Engineers rates include operating costs</t>
        </r>
      </text>
    </comment>
    <comment ref="Q57" authorId="0">
      <text>
        <r>
          <rPr>
            <sz val="9"/>
            <rFont val="Tahoma"/>
            <family val="2"/>
          </rPr>
          <t xml:space="preserve">FOM is for Fuel, Oil, &amp; Maintenance or Operating Costs. Blue Book has a separate line item for operating costs and is inputted here.  Local pricing does not include operating costs so it has to be calculated and inserted here.  If using Corps Of Engineers Rates, the pricing is within their base rate and therefore no pricing is required here.  </t>
        </r>
      </text>
    </comment>
    <comment ref="S57" authorId="0">
      <text>
        <r>
          <rPr>
            <sz val="9"/>
            <rFont val="Tahoma"/>
            <family val="2"/>
          </rPr>
          <t xml:space="preserve">This is the total unit rate for the equipment and needs to be manually inserted into the equipment pricing above.
</t>
        </r>
      </text>
    </comment>
    <comment ref="V7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List>
</comments>
</file>

<file path=xl/comments4.xml><?xml version="1.0" encoding="utf-8"?>
<comments xmlns="http://schemas.openxmlformats.org/spreadsheetml/2006/main">
  <authors>
    <author>cosgood</author>
    <author>Chris Osgood</author>
  </authors>
  <commentList>
    <comment ref="A1" authorId="0">
      <text>
        <r>
          <rPr>
            <b/>
            <sz val="14"/>
            <rFont val="Tahoma"/>
            <family val="2"/>
          </rPr>
          <t xml:space="preserve"> </t>
        </r>
        <r>
          <rPr>
            <b/>
            <u val="single"/>
            <sz val="18"/>
            <rFont val="Tahoma"/>
            <family val="2"/>
          </rPr>
          <t>General Comments</t>
        </r>
        <r>
          <rPr>
            <b/>
            <sz val="18"/>
            <rFont val="Tahoma"/>
            <family val="2"/>
          </rPr>
          <t xml:space="preserve">
ENTER INTO THE LIGHT GREEN CELLS ONLY
</t>
        </r>
        <r>
          <rPr>
            <b/>
            <sz val="11"/>
            <rFont val="Tahoma"/>
            <family val="2"/>
          </rPr>
          <t xml:space="preserve">
For an explanation of how this spread sheet works, various cells have red comment  triangles to describe the intent of the cell or that area of the spreadsheet.  
For example:
This cell is for the Total Cost of this specific Modification Line Item.  IN ADDITION,  IF WHILE INPUTTING DATA INTO THIS SPREADSHEET A MAJOR FORMULA ERROR OCCURS, THIS CELL "A1 - G1",  WILL IMMEDIATLY TURN RED, ALLOWING YOU TO IMMEDIATLY FIX THE IMPUTTING ERROR. ONCE THE ERROR IS FIXED, THE CELL WILL RETURN TO GREEN. 
Note: Enter ALL data into INFORMATION &amp; STATISTICS section first, then the ESTIMATING SECTION next.  
For Modifications with multiple cost items, this spreadsheet has tabs at the bottom Labeled "Item".  General Information that is the same for all "Items" on the tabs are linked so when you input on the "Item 1" tab it will show-up in the remaining tabs of this spreadsheet. Examples of this are Park Name, Labor Tax, GC Overhead, Profit, etc.  
The "Item" tabs are tied to the "Mod Summary" tab which shows the total cost of a Modification that has multiple line items. 
TO REMOVE THIS AND OTHER COMMENTS, PLACE MOUSE IN CELL WITH RED TRIANGLE,  RIGHT CLICK TO OPEN DROP DOWN MENU, RIGHT CLICK ON HIDE OR DELETE COMMENT.</t>
        </r>
      </text>
    </comment>
    <comment ref="G2" authorId="0">
      <text>
        <r>
          <rPr>
            <sz val="9"/>
            <rFont val="Tahoma"/>
            <family val="2"/>
          </rPr>
          <t xml:space="preserve">After the initial estimate is completed, any revisons are to be numbered here with the new estimate date.
</t>
        </r>
      </text>
    </comment>
    <comment ref="J2"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D7" authorId="0">
      <text>
        <r>
          <rPr>
            <sz val="9"/>
            <rFont val="Tahoma"/>
            <family val="2"/>
          </rPr>
          <t xml:space="preserve">Insert Davis Bacon Decision here in format shown.  When accessing Davis Bacon Website use this format in "Refine your query" Search box to find the correct contract decision 
</t>
        </r>
      </text>
    </comment>
    <comment ref="K7" authorId="0">
      <text>
        <r>
          <rPr>
            <sz val="9"/>
            <rFont val="Tahoma"/>
            <family val="2"/>
          </rPr>
          <t>List the name of the Contractor here</t>
        </r>
      </text>
    </comment>
    <comment ref="P7" authorId="0">
      <text>
        <r>
          <rPr>
            <sz val="9"/>
            <rFont val="Tahoma"/>
            <family val="2"/>
          </rPr>
          <t>Insert date of work start.  If longer then 30 day from time of estimate, then apply appropriate escalation contingency below.</t>
        </r>
      </text>
    </comment>
    <comment ref="T7" authorId="0">
      <text>
        <r>
          <rPr>
            <sz val="10"/>
            <rFont val="Tahoma"/>
            <family val="2"/>
          </rPr>
          <t xml:space="preserve">Percentage rates entered here will transfer to column W below and be calculated on the total cost of the subcontractor/supplier direct costs.  This is the same for Subcontractor Profit and Subcontractor Bond cells </t>
        </r>
      </text>
    </comment>
    <comment ref="X7" authorId="0">
      <text>
        <r>
          <rPr>
            <sz val="9"/>
            <rFont val="Tahoma"/>
            <family val="2"/>
          </rPr>
          <t>State, Local, and Other Sales tax Percentage rates entered here will be calculated on the total cost of those items that are taxed.  i.e. materials, labor, &amp; equipment.  After determining what areas are taxed enter Yes or No into three tax boxes immediately below</t>
        </r>
      </text>
    </comment>
    <comment ref="D9" authorId="0">
      <text>
        <r>
          <rPr>
            <sz val="9"/>
            <rFont val="Tahoma"/>
            <family val="2"/>
          </rPr>
          <t xml:space="preserve">Scan actual solictation and save in the project file, then Insert HYPERLINK here to access actual solication.  
</t>
        </r>
      </text>
    </comment>
    <comment ref="H9" authorId="0">
      <text>
        <r>
          <rPr>
            <sz val="9"/>
            <rFont val="Tahoma"/>
            <family val="2"/>
          </rPr>
          <t>Insert the Contract Line Item Number "CLIN" here which should be a consecutive number from previous MOD's.</t>
        </r>
      </text>
    </comment>
    <comment ref="K9" authorId="0">
      <text>
        <r>
          <rPr>
            <sz val="9"/>
            <rFont val="Tahoma"/>
            <family val="2"/>
          </rPr>
          <t>Insert Contractor's estimator or contact
 here</t>
        </r>
      </text>
    </comment>
    <comment ref="P9"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A11" authorId="0">
      <text>
        <r>
          <rPr>
            <sz val="9"/>
            <rFont val="Tahoma"/>
            <family val="2"/>
          </rPr>
          <t>This is critical for determine which Davis Bacon rates to use.</t>
        </r>
      </text>
    </comment>
    <comment ref="P11" authorId="0">
      <text>
        <r>
          <rPr>
            <sz val="9"/>
            <rFont val="Tahoma"/>
            <family val="2"/>
          </rPr>
          <t xml:space="preserve">If extreme weather is expected then costs associated with it should be specifically called out with in the estimate. </t>
        </r>
      </text>
    </comment>
    <comment ref="A13" authorId="0">
      <text>
        <r>
          <rPr>
            <sz val="9"/>
            <rFont val="Tahoma"/>
            <family val="2"/>
          </rPr>
          <t>This is critical for determine which Davis Bacon rates to use.</t>
        </r>
      </text>
    </comment>
    <comment ref="K13" authorId="0">
      <text>
        <r>
          <rPr>
            <sz val="9"/>
            <rFont val="Tahoma"/>
            <family val="2"/>
          </rPr>
          <t>List the name of the Architect's Company here</t>
        </r>
      </text>
    </comment>
    <comment ref="P13"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T13"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X13" authorId="0">
      <text>
        <r>
          <rPr>
            <sz val="9"/>
            <rFont val="Tahoma"/>
            <family val="2"/>
          </rPr>
          <t xml:space="preserve">Typcially materials are always taxed however varify by state. </t>
        </r>
      </text>
    </comment>
    <comment ref="A15" authorId="0">
      <text>
        <r>
          <rPr>
            <sz val="9"/>
            <rFont val="Tahoma"/>
            <family val="2"/>
          </rPr>
          <t>This is required to determine Davis/Bacon Rates</t>
        </r>
      </text>
    </comment>
    <comment ref="K15" authorId="0">
      <text>
        <r>
          <rPr>
            <sz val="9"/>
            <rFont val="Tahoma"/>
            <family val="2"/>
          </rPr>
          <t>Insert Architect's  name
 here</t>
        </r>
      </text>
    </comment>
    <comment ref="P15" authorId="0">
      <text>
        <r>
          <rPr>
            <sz val="9"/>
            <rFont val="Tahoma"/>
            <family val="2"/>
          </rPr>
          <t>Costs associated with any items listed here must be accounted for within the direct costs of the estimate.</t>
        </r>
      </text>
    </comment>
    <comment ref="T15"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X15" authorId="0">
      <text>
        <r>
          <rPr>
            <sz val="9"/>
            <rFont val="Tahoma"/>
            <family val="2"/>
          </rPr>
          <t xml:space="preserve">Varify by state if Labor is taxed.  If so insert Yes for labor costs to be calculated with taxes.
</t>
        </r>
      </text>
    </comment>
    <comment ref="P17" authorId="0">
      <text>
        <r>
          <rPr>
            <sz val="9"/>
            <rFont val="Tahoma"/>
            <family val="2"/>
          </rPr>
          <t>Pricing for this to be included with direct pricing by line item in labor, material, and  equipment.  This should not be a percentage</t>
        </r>
      </text>
    </comment>
    <comment ref="X17" authorId="0">
      <text>
        <r>
          <rPr>
            <sz val="9"/>
            <rFont val="Tahoma"/>
            <family val="2"/>
          </rPr>
          <t>Varify by state if Equipment is taxed.  If so insert Yes for equipment costs to be calculated with taxes.</t>
        </r>
      </text>
    </comment>
    <comment ref="B20"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20"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20"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K21"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V21"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1"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A22" authorId="0">
      <text>
        <r>
          <rPr>
            <b/>
            <sz val="9"/>
            <rFont val="Tahoma"/>
            <family val="2"/>
          </rPr>
          <t xml:space="preserve">Lines can be added or deleted by using the "Delete" or "Insert" function following by "Copy" or "Fill down" function to populate the new rows with the formulas.
</t>
        </r>
      </text>
    </comment>
    <comment ref="B22"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9" authorId="0">
      <text>
        <r>
          <rPr>
            <sz val="9"/>
            <rFont val="Tahoma"/>
            <family val="2"/>
          </rPr>
          <t xml:space="preserve">The following line items are for the added work of the modification.
</t>
        </r>
      </text>
    </comment>
    <comment ref="A54"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6"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7" authorId="0">
      <text>
        <r>
          <rPr>
            <sz val="10"/>
            <rFont val="Tahoma"/>
            <family val="2"/>
          </rPr>
          <t>Insert total amount of tradespersons required here</t>
        </r>
      </text>
    </comment>
    <comment ref="D57" authorId="0">
      <text>
        <r>
          <rPr>
            <sz val="10"/>
            <rFont val="Tahoma"/>
            <family val="2"/>
          </rPr>
          <t>This is the base salary that the individual is paid per hour</t>
        </r>
      </text>
    </comment>
    <comment ref="E57" authorId="0">
      <text>
        <r>
          <rPr>
            <sz val="10"/>
            <rFont val="Tahoma"/>
            <family val="2"/>
          </rPr>
          <t xml:space="preserve">This is non salary compensation paid to the employee  per hour for 401K, Medical insurance, vacation, vehical allowance, phone etc. </t>
        </r>
      </text>
    </comment>
    <comment ref="F57"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7" authorId="0">
      <text>
        <r>
          <rPr>
            <sz val="10"/>
            <rFont val="Tahoma"/>
            <family val="2"/>
          </rPr>
          <t>This is the total individual hourly rate</t>
        </r>
      </text>
    </comment>
    <comment ref="H57" authorId="0">
      <text>
        <r>
          <rPr>
            <sz val="10"/>
            <rFont val="Tahoma"/>
            <family val="2"/>
          </rPr>
          <t>This is the total rate for crews or mulitple individual i.e. 3 laborers</t>
        </r>
      </text>
    </comment>
    <comment ref="A81" authorId="0">
      <text>
        <r>
          <rPr>
            <sz val="10"/>
            <rFont val="Tahoma"/>
            <family val="2"/>
          </rPr>
          <t xml:space="preserve">These are the costs that the employer pays on behalf of the employee. All applicable percentages must be entered to develop accurate Labor Burden. These cannot included Home Office Overhead, profit, general condtions, design fees, fringe benefits, or in most cases bonus.
</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1">
      <text>
        <r>
          <rPr>
            <b/>
            <sz val="10"/>
            <rFont val="Tahoma"/>
            <family val="2"/>
          </rPr>
          <t xml:space="preserve">Federal Unemployment Tax  ( FUTA) </t>
        </r>
        <r>
          <rPr>
            <sz val="10"/>
            <rFont val="Tahoma"/>
            <family val="2"/>
          </rPr>
          <t xml:space="preserve"> Limit $56 per person per year</t>
        </r>
      </text>
    </comment>
    <comment ref="C82" authorId="0">
      <text>
        <r>
          <rPr>
            <b/>
            <sz val="9"/>
            <rFont val="Tahoma"/>
            <family val="2"/>
          </rPr>
          <t xml:space="preserve">State Unemployment Tax: </t>
        </r>
        <r>
          <rPr>
            <sz val="9"/>
            <rFont val="Tahoma"/>
            <family val="2"/>
          </rPr>
          <t xml:space="preserve">This tax varies by each state.  This tax is paid on the worker's salary up to the amount capped by the state.  The percent is also determined by the state.  Insert the following variables to determine the SUTA for this project.
</t>
        </r>
        <r>
          <rPr>
            <sz val="9"/>
            <rFont val="Tahoma"/>
            <family val="2"/>
          </rPr>
          <t xml:space="preserve">
</t>
        </r>
      </text>
    </comment>
    <comment ref="F82" authorId="0">
      <text>
        <r>
          <rPr>
            <sz val="9"/>
            <rFont val="Tahoma"/>
            <family val="2"/>
          </rPr>
          <t>This is optional since not all contractors provide training.  If it is determined that training is provided by the contractor, then a range of 1 - 2% is acceptable.</t>
        </r>
      </text>
    </comment>
    <comment ref="D83" authorId="0">
      <text>
        <r>
          <rPr>
            <sz val="9"/>
            <rFont val="Tahoma"/>
            <family val="2"/>
          </rPr>
          <t>Each state has a percent range with the low end for new employees. However, for purpose of this estimate using the high percent will generate the highest blended SUTA rate a contractor can use.  Rates are available on line.</t>
        </r>
      </text>
    </comment>
    <comment ref="A84" authorId="0">
      <text>
        <r>
          <rPr>
            <b/>
            <sz val="10"/>
            <rFont val="Tahoma"/>
            <family val="2"/>
          </rPr>
          <t>Medicare</t>
        </r>
        <r>
          <rPr>
            <sz val="10"/>
            <rFont val="Tahoma"/>
            <family val="2"/>
          </rPr>
          <t xml:space="preserve"> is fixed and typically adjusted at the beginning of the year</t>
        </r>
      </text>
    </comment>
    <comment ref="B84" authorId="0">
      <text>
        <r>
          <rPr>
            <b/>
            <sz val="9"/>
            <rFont val="Tahoma"/>
            <family val="2"/>
          </rPr>
          <t xml:space="preserve">Workman's Compensation </t>
        </r>
        <r>
          <rPr>
            <sz val="9"/>
            <rFont val="Tahoma"/>
            <family val="2"/>
          </rPr>
          <t xml:space="preserve">varies by state and contractor and needs to be varified and entered here.
</t>
        </r>
      </text>
    </comment>
    <comment ref="D84" authorId="0">
      <text>
        <r>
          <rPr>
            <sz val="9"/>
            <rFont val="Tahoma"/>
            <family val="2"/>
          </rPr>
          <t>Each state has a dollar cap that SUTA perceent rate can be assessed on, insert that cap number here..   Rates are available on line.</t>
        </r>
      </text>
    </comment>
    <comment ref="D85" authorId="0">
      <text>
        <r>
          <rPr>
            <sz val="9"/>
            <rFont val="Tahoma"/>
            <family val="2"/>
          </rPr>
          <t xml:space="preserve">SUTA rates are assessed on each individual worker.  For purpose of this estimate a blended average will suffice.  Simply insert the average base salary of the workers required for this estimate here, to aquire the blended average SUTA rate for this Modification.
</t>
        </r>
      </text>
    </comment>
    <comment ref="H85" authorId="0">
      <text>
        <r>
          <rPr>
            <sz val="9"/>
            <rFont val="Tahoma"/>
            <family val="2"/>
          </rPr>
          <t>this is the Labor Burden percentage to be applied to the Base and Fringe costs.</t>
        </r>
      </text>
    </comment>
    <comment ref="A44" authorId="0">
      <text>
        <r>
          <rPr>
            <b/>
            <sz val="9"/>
            <rFont val="Tahoma"/>
            <family val="2"/>
          </rPr>
          <t xml:space="preserve">Lines can be added or deleted by using the "Delete" or "Insert" function following by "Copy" or "Fill down" function to populate the new rows with the formulas.
</t>
        </r>
      </text>
    </comment>
    <comment ref="B44" authorId="0">
      <text>
        <r>
          <rPr>
            <sz val="9"/>
            <rFont val="Tahoma"/>
            <family val="2"/>
          </rPr>
          <t xml:space="preserve">Any specific general conditions associated with this modifications to be specifically listed out in detail here. </t>
        </r>
      </text>
    </comment>
    <comment ref="J54" authorId="0">
      <text>
        <r>
          <rPr>
            <sz val="9"/>
            <rFont val="Tahoma"/>
            <family val="2"/>
          </rPr>
          <t xml:space="preserve">This area is used for developing the equipment rates individually or by crew.  The Corps of Eingineers Equipment Website can be used for pricing of equipment. The "Construction Blue Book" and Local current pricing are also acceptable as additional pricing sources. However, when equipment unit pricing cannont be agreed upon The Corps of Engineers Pricing Schedule takes precendence over all other Sources.  Note: Unit pricing needs to be inserted into Unit$ of the Equipment Section manually.
</t>
        </r>
      </text>
    </comment>
    <comment ref="J56" authorId="0">
      <text>
        <r>
          <rPr>
            <sz val="9"/>
            <rFont val="Tahoma"/>
            <family val="2"/>
          </rPr>
          <t xml:space="preserve">Click here for access to Corps of Engineers Website which is the default of all equipment pricing.  </t>
        </r>
      </text>
    </comment>
    <comment ref="L57" authorId="0">
      <text>
        <r>
          <rPr>
            <sz val="9"/>
            <rFont val="Tahoma"/>
            <family val="2"/>
          </rPr>
          <t xml:space="preserve">List manufacturer and specific equipment model number here
</t>
        </r>
      </text>
    </comment>
    <comment ref="M57" authorId="0">
      <text>
        <r>
          <rPr>
            <sz val="9"/>
            <rFont val="Tahoma"/>
            <family val="2"/>
          </rPr>
          <t xml:space="preserve">Insert Corp of Engineers Reference number or applicable additiona information if Blue Book or Local Pricing
</t>
        </r>
      </text>
    </comment>
    <comment ref="O57" authorId="0">
      <text>
        <r>
          <rPr>
            <sz val="9"/>
            <rFont val="Tahoma"/>
            <family val="2"/>
          </rPr>
          <t xml:space="preserve">Use the drop down menu to choose the source of the equipment pricing used: 1. Corps = Corps of Engineers 2. Blue = Construction Blue Book 3. Local = Local Current Rental Pricing </t>
        </r>
      </text>
    </comment>
    <comment ref="P57" authorId="0">
      <text>
        <r>
          <rPr>
            <sz val="9"/>
            <rFont val="Tahoma"/>
            <family val="2"/>
          </rPr>
          <t>Input the rate being used, note Corps of Engineers rates include operating costs</t>
        </r>
      </text>
    </comment>
    <comment ref="Q57" authorId="0">
      <text>
        <r>
          <rPr>
            <sz val="9"/>
            <rFont val="Tahoma"/>
            <family val="2"/>
          </rPr>
          <t xml:space="preserve">FOM is for Fuel, Oil, &amp; Maintenance or Operating Costs. Blue Book has a separate line item for operating costs and is inputted here.  Local pricing does not include operating costs so it has to be calculated and inserted here.  If using Corps Of Engineers Rates, the pricing is within their base rate and therefore no pricing is required here.  </t>
        </r>
      </text>
    </comment>
    <comment ref="S57" authorId="0">
      <text>
        <r>
          <rPr>
            <sz val="9"/>
            <rFont val="Tahoma"/>
            <family val="2"/>
          </rPr>
          <t xml:space="preserve">This is the total unit rate for the equipment and needs to be manually inserted into the equipment pricing above.
</t>
        </r>
      </text>
    </comment>
    <comment ref="V7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List>
</comments>
</file>

<file path=xl/comments5.xml><?xml version="1.0" encoding="utf-8"?>
<comments xmlns="http://schemas.openxmlformats.org/spreadsheetml/2006/main">
  <authors>
    <author>cosgood</author>
    <author>Chris Osgood</author>
  </authors>
  <commentList>
    <comment ref="A1" authorId="0">
      <text>
        <r>
          <rPr>
            <b/>
            <sz val="14"/>
            <rFont val="Tahoma"/>
            <family val="2"/>
          </rPr>
          <t xml:space="preserve"> </t>
        </r>
        <r>
          <rPr>
            <b/>
            <u val="single"/>
            <sz val="18"/>
            <rFont val="Tahoma"/>
            <family val="2"/>
          </rPr>
          <t>General Comments</t>
        </r>
        <r>
          <rPr>
            <b/>
            <sz val="18"/>
            <rFont val="Tahoma"/>
            <family val="2"/>
          </rPr>
          <t xml:space="preserve">
ENTER INTO THE LIGHT GREEN CELLS ONLY
</t>
        </r>
        <r>
          <rPr>
            <b/>
            <sz val="11"/>
            <rFont val="Tahoma"/>
            <family val="2"/>
          </rPr>
          <t xml:space="preserve">
For an explanation of how this spread sheet works, various cells have red comment  triangles to describe the intent of the cell or that area of the spreadsheet.  
For example:
This cell is for the Total Cost of this specific Modification Line Item.  IN ADDITION,  IF WHILE INPUTTING DATA INTO THIS SPREADSHEET A MAJOR FORMULA ERROR OCCURS, THIS CELL "A1 - G1",  WILL IMMEDIATLY TURN RED, ALLOWING YOU TO IMMEDIATLY FIX THE IMPUTTING ERROR. ONCE THE ERROR IS FIXED, THE CELL WILL RETURN TO GREEN. 
Note: Enter ALL data into INFORMATION &amp; STATISTICS section first, then the ESTIMATING SECTION next.  
For Modifications with multiple cost items, this spreadsheet has tabs at the bottom Labeled "Item".  General Information that is the same for all "Items" on the tabs are linked so when you input on the "Item 1" tab it will show-up in the remaining tabs of this spreadsheet. Examples of this are Park Name, Labor Tax, GC Overhead, Profit, etc.  
The "Item" tabs are tied to the "Mod Summary" tab which shows the total cost of a Modification that has multiple line items. 
TO REMOVE THIS AND OTHER COMMENTS, PLACE MOUSE IN CELL WITH RED TRIANGLE,  RIGHT CLICK TO OPEN DROP DOWN MENU, RIGHT CLICK ON HIDE OR DELETE COMMENT.</t>
        </r>
      </text>
    </comment>
    <comment ref="G2" authorId="0">
      <text>
        <r>
          <rPr>
            <sz val="9"/>
            <rFont val="Tahoma"/>
            <family val="2"/>
          </rPr>
          <t xml:space="preserve">After the initial estimate is completed, any revisons are to be numbered here with the new estimate date.
</t>
        </r>
      </text>
    </comment>
    <comment ref="J2"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D7" authorId="0">
      <text>
        <r>
          <rPr>
            <sz val="9"/>
            <rFont val="Tahoma"/>
            <family val="2"/>
          </rPr>
          <t xml:space="preserve">Insert Davis Bacon Decision here in format shown.  When accessing Davis Bacon Website use this format in "Refine your query" Search box to find the correct contract decision 
</t>
        </r>
      </text>
    </comment>
    <comment ref="K7" authorId="0">
      <text>
        <r>
          <rPr>
            <sz val="9"/>
            <rFont val="Tahoma"/>
            <family val="2"/>
          </rPr>
          <t>List the name of the Contractor here</t>
        </r>
      </text>
    </comment>
    <comment ref="P7" authorId="0">
      <text>
        <r>
          <rPr>
            <sz val="9"/>
            <rFont val="Tahoma"/>
            <family val="2"/>
          </rPr>
          <t>Insert date of work start.  If longer then 30 day from time of estimate, then apply appropriate escalation contingency below.</t>
        </r>
      </text>
    </comment>
    <comment ref="T7" authorId="0">
      <text>
        <r>
          <rPr>
            <sz val="10"/>
            <rFont val="Tahoma"/>
            <family val="2"/>
          </rPr>
          <t xml:space="preserve">Percentage rates entered here will transfer to column W below and be calculated on the total cost of the subcontractor/supplier direct costs.  This is the same for Subcontractor Profit and Subcontractor Bond cells </t>
        </r>
      </text>
    </comment>
    <comment ref="X7" authorId="0">
      <text>
        <r>
          <rPr>
            <sz val="9"/>
            <rFont val="Tahoma"/>
            <family val="2"/>
          </rPr>
          <t>State, Local, and Other Sales tax Percentage rates entered here will be calculated on the total cost of those items that are taxed.  i.e. materials, labor, &amp; equipment.  After determining what areas are taxed enter Yes or No into three tax boxes immediately below</t>
        </r>
      </text>
    </comment>
    <comment ref="D9" authorId="0">
      <text>
        <r>
          <rPr>
            <sz val="9"/>
            <rFont val="Tahoma"/>
            <family val="2"/>
          </rPr>
          <t xml:space="preserve">Scan actual solictation and save in the project file, then Insert HYPERLINK here to access actual solication.  
</t>
        </r>
      </text>
    </comment>
    <comment ref="H9" authorId="0">
      <text>
        <r>
          <rPr>
            <sz val="9"/>
            <rFont val="Tahoma"/>
            <family val="2"/>
          </rPr>
          <t>Insert the Contract Line Item Number "CLIN" here which should be a consecutive number from previous MOD's.</t>
        </r>
      </text>
    </comment>
    <comment ref="K9" authorId="0">
      <text>
        <r>
          <rPr>
            <sz val="9"/>
            <rFont val="Tahoma"/>
            <family val="2"/>
          </rPr>
          <t>Insert Contractor's estimator or contact
 here</t>
        </r>
      </text>
    </comment>
    <comment ref="P9"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A11" authorId="0">
      <text>
        <r>
          <rPr>
            <sz val="9"/>
            <rFont val="Tahoma"/>
            <family val="2"/>
          </rPr>
          <t>This is critical for determine which Davis Bacon rates to use.</t>
        </r>
      </text>
    </comment>
    <comment ref="P11" authorId="0">
      <text>
        <r>
          <rPr>
            <sz val="9"/>
            <rFont val="Tahoma"/>
            <family val="2"/>
          </rPr>
          <t xml:space="preserve">If extreme weather is expected then costs associated with it should be specifically called out with in the estimate. </t>
        </r>
      </text>
    </comment>
    <comment ref="A13" authorId="0">
      <text>
        <r>
          <rPr>
            <sz val="9"/>
            <rFont val="Tahoma"/>
            <family val="2"/>
          </rPr>
          <t>This is critical for determine which Davis Bacon rates to use.</t>
        </r>
      </text>
    </comment>
    <comment ref="K13" authorId="0">
      <text>
        <r>
          <rPr>
            <sz val="9"/>
            <rFont val="Tahoma"/>
            <family val="2"/>
          </rPr>
          <t>List the name of the Architect's Company here</t>
        </r>
      </text>
    </comment>
    <comment ref="P13"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T13"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X13" authorId="0">
      <text>
        <r>
          <rPr>
            <sz val="9"/>
            <rFont val="Tahoma"/>
            <family val="2"/>
          </rPr>
          <t xml:space="preserve">Typcially materials are always taxed however varify by state. </t>
        </r>
      </text>
    </comment>
    <comment ref="A15" authorId="0">
      <text>
        <r>
          <rPr>
            <sz val="9"/>
            <rFont val="Tahoma"/>
            <family val="2"/>
          </rPr>
          <t>This is required to determine Davis/Bacon Rates</t>
        </r>
      </text>
    </comment>
    <comment ref="K15" authorId="0">
      <text>
        <r>
          <rPr>
            <sz val="9"/>
            <rFont val="Tahoma"/>
            <family val="2"/>
          </rPr>
          <t>Insert Architect's  name
 here</t>
        </r>
      </text>
    </comment>
    <comment ref="P15" authorId="0">
      <text>
        <r>
          <rPr>
            <sz val="9"/>
            <rFont val="Tahoma"/>
            <family val="2"/>
          </rPr>
          <t>Costs associated with any items listed here must be accounted for within the direct costs of the estimate.</t>
        </r>
      </text>
    </comment>
    <comment ref="T15"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X15" authorId="0">
      <text>
        <r>
          <rPr>
            <sz val="9"/>
            <rFont val="Tahoma"/>
            <family val="2"/>
          </rPr>
          <t xml:space="preserve">Varify by state if Labor is taxed.  If so insert Yes for labor costs to be calculated with taxes.
</t>
        </r>
      </text>
    </comment>
    <comment ref="P17" authorId="0">
      <text>
        <r>
          <rPr>
            <sz val="9"/>
            <rFont val="Tahoma"/>
            <family val="2"/>
          </rPr>
          <t>Pricing for this to be included with direct pricing by line item in labor, material, and  equipment.  This should not be a percentage</t>
        </r>
      </text>
    </comment>
    <comment ref="X17" authorId="0">
      <text>
        <r>
          <rPr>
            <sz val="9"/>
            <rFont val="Tahoma"/>
            <family val="2"/>
          </rPr>
          <t>Varify by state if Equipment is taxed.  If so insert Yes for equipment costs to be calculated with taxes.</t>
        </r>
      </text>
    </comment>
    <comment ref="B20"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20"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20"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K21"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V21"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1"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A22" authorId="0">
      <text>
        <r>
          <rPr>
            <b/>
            <sz val="9"/>
            <rFont val="Tahoma"/>
            <family val="2"/>
          </rPr>
          <t xml:space="preserve">Lines can be added or deleted by using the "Delete" or "Insert" function following by "Copy" or "Fill down" function to populate the new rows with the formulas.
</t>
        </r>
      </text>
    </comment>
    <comment ref="B22"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9" authorId="0">
      <text>
        <r>
          <rPr>
            <sz val="9"/>
            <rFont val="Tahoma"/>
            <family val="2"/>
          </rPr>
          <t xml:space="preserve">The following line items are for the added work of the modification.
</t>
        </r>
      </text>
    </comment>
    <comment ref="A54"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6"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7" authorId="0">
      <text>
        <r>
          <rPr>
            <sz val="10"/>
            <rFont val="Tahoma"/>
            <family val="2"/>
          </rPr>
          <t>Insert total amount of tradespersons required here</t>
        </r>
      </text>
    </comment>
    <comment ref="D57" authorId="0">
      <text>
        <r>
          <rPr>
            <sz val="10"/>
            <rFont val="Tahoma"/>
            <family val="2"/>
          </rPr>
          <t>This is the base salary that the individual is paid per hour</t>
        </r>
      </text>
    </comment>
    <comment ref="E57" authorId="0">
      <text>
        <r>
          <rPr>
            <sz val="10"/>
            <rFont val="Tahoma"/>
            <family val="2"/>
          </rPr>
          <t xml:space="preserve">This is non salary compensation paid to the employee  per hour for 401K, Medical insurance, vacation, vehical allowance, phone etc. </t>
        </r>
      </text>
    </comment>
    <comment ref="F57"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7" authorId="0">
      <text>
        <r>
          <rPr>
            <sz val="10"/>
            <rFont val="Tahoma"/>
            <family val="2"/>
          </rPr>
          <t>This is the total individual hourly rate</t>
        </r>
      </text>
    </comment>
    <comment ref="H57" authorId="0">
      <text>
        <r>
          <rPr>
            <sz val="10"/>
            <rFont val="Tahoma"/>
            <family val="2"/>
          </rPr>
          <t>This is the total rate for crews or mulitple individual i.e. 3 laborers</t>
        </r>
      </text>
    </comment>
    <comment ref="A81" authorId="0">
      <text>
        <r>
          <rPr>
            <sz val="10"/>
            <rFont val="Tahoma"/>
            <family val="2"/>
          </rPr>
          <t xml:space="preserve">These are the costs that the employer pays on behalf of the employee. All applicable percentages must be entered to develop accurate Labor Burden. These cannot included Home Office Overhead, profit, general condtions, design fees, fringe benefits, or in most cases bonus.
</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1">
      <text>
        <r>
          <rPr>
            <b/>
            <sz val="10"/>
            <rFont val="Tahoma"/>
            <family val="2"/>
          </rPr>
          <t xml:space="preserve">Federal Unemployment Tax  ( FUTA) </t>
        </r>
        <r>
          <rPr>
            <sz val="10"/>
            <rFont val="Tahoma"/>
            <family val="2"/>
          </rPr>
          <t xml:space="preserve"> Limit $56 per person per year</t>
        </r>
      </text>
    </comment>
    <comment ref="C82" authorId="0">
      <text>
        <r>
          <rPr>
            <b/>
            <sz val="9"/>
            <rFont val="Tahoma"/>
            <family val="2"/>
          </rPr>
          <t xml:space="preserve">State Unemployment Tax: </t>
        </r>
        <r>
          <rPr>
            <sz val="9"/>
            <rFont val="Tahoma"/>
            <family val="2"/>
          </rPr>
          <t xml:space="preserve">This tax varies by each state.  This tax is paid on the worker's salary up to the amount capped by the state.  The percent is also determined by the state.  Insert the following variables to determine the SUTA for this project.
</t>
        </r>
        <r>
          <rPr>
            <sz val="9"/>
            <rFont val="Tahoma"/>
            <family val="2"/>
          </rPr>
          <t xml:space="preserve">
</t>
        </r>
      </text>
    </comment>
    <comment ref="F82" authorId="0">
      <text>
        <r>
          <rPr>
            <sz val="9"/>
            <rFont val="Tahoma"/>
            <family val="2"/>
          </rPr>
          <t>This is optional since not all contractors provide training.  If it is determined that training is provided by the contractor, then a range of 1 - 2% is acceptable.</t>
        </r>
      </text>
    </comment>
    <comment ref="D83" authorId="0">
      <text>
        <r>
          <rPr>
            <sz val="9"/>
            <rFont val="Tahoma"/>
            <family val="2"/>
          </rPr>
          <t>Each state has a percent range with the low end for new employees. However, for purpose of this estimate using the high percent will generate the highest blended SUTA rate a contractor can use.  Rates are available on line.</t>
        </r>
      </text>
    </comment>
    <comment ref="A84" authorId="0">
      <text>
        <r>
          <rPr>
            <b/>
            <sz val="10"/>
            <rFont val="Tahoma"/>
            <family val="2"/>
          </rPr>
          <t>Medicare</t>
        </r>
        <r>
          <rPr>
            <sz val="10"/>
            <rFont val="Tahoma"/>
            <family val="2"/>
          </rPr>
          <t xml:space="preserve"> is fixed and typically adjusted at the beginning of the year</t>
        </r>
      </text>
    </comment>
    <comment ref="B84" authorId="0">
      <text>
        <r>
          <rPr>
            <b/>
            <sz val="9"/>
            <rFont val="Tahoma"/>
            <family val="2"/>
          </rPr>
          <t xml:space="preserve">Workman's Compensation </t>
        </r>
        <r>
          <rPr>
            <sz val="9"/>
            <rFont val="Tahoma"/>
            <family val="2"/>
          </rPr>
          <t xml:space="preserve">varies by state and contractor and needs to be varified and entered here.
</t>
        </r>
      </text>
    </comment>
    <comment ref="D84" authorId="0">
      <text>
        <r>
          <rPr>
            <sz val="9"/>
            <rFont val="Tahoma"/>
            <family val="2"/>
          </rPr>
          <t>Each state has a dollar cap that SUTA perceent rate can be assessed on, insert that cap number here..   Rates are available on line.</t>
        </r>
      </text>
    </comment>
    <comment ref="D85" authorId="0">
      <text>
        <r>
          <rPr>
            <sz val="9"/>
            <rFont val="Tahoma"/>
            <family val="2"/>
          </rPr>
          <t xml:space="preserve">SUTA rates are assessed on each individual worker.  For purpose of this estimate a blended average will suffice.  Simply insert the average base salary of the workers required for this estimate here, to aquire the blended average SUTA rate for this Modification.
</t>
        </r>
      </text>
    </comment>
    <comment ref="H85" authorId="0">
      <text>
        <r>
          <rPr>
            <sz val="9"/>
            <rFont val="Tahoma"/>
            <family val="2"/>
          </rPr>
          <t>this is the Labor Burden percentage to be applied to the Base and Fringe costs.</t>
        </r>
      </text>
    </comment>
    <comment ref="A44" authorId="0">
      <text>
        <r>
          <rPr>
            <b/>
            <sz val="9"/>
            <rFont val="Tahoma"/>
            <family val="2"/>
          </rPr>
          <t xml:space="preserve">Lines can be added or deleted by using the "Delete" or "Insert" function following by "Copy" or "Fill down" function to populate the new rows with the formulas.
</t>
        </r>
      </text>
    </comment>
    <comment ref="B44" authorId="0">
      <text>
        <r>
          <rPr>
            <sz val="9"/>
            <rFont val="Tahoma"/>
            <family val="2"/>
          </rPr>
          <t xml:space="preserve">Any specific general conditions associated with this modifications to be specifically listed out in detail here. </t>
        </r>
      </text>
    </comment>
    <comment ref="J54" authorId="0">
      <text>
        <r>
          <rPr>
            <sz val="9"/>
            <rFont val="Tahoma"/>
            <family val="2"/>
          </rPr>
          <t xml:space="preserve">This area is used for developing the equipment rates individually or by crew.  The Corps of Eingineers Equipment Website can be used for pricing of equipment. The "Construction Blue Book" and Local current pricing are also acceptable as additional pricing sources. However, when equipment unit pricing cannont be agreed upon The Corps of Engineers Pricing Schedule takes precendence over all other Sources.  Note: Unit pricing needs to be inserted into Unit$ of the Equipment Section manually.
</t>
        </r>
      </text>
    </comment>
    <comment ref="J56" authorId="0">
      <text>
        <r>
          <rPr>
            <sz val="9"/>
            <rFont val="Tahoma"/>
            <family val="2"/>
          </rPr>
          <t xml:space="preserve">Click here for access to Corps of Engineers Website which is the default of all equipment pricing.  </t>
        </r>
      </text>
    </comment>
    <comment ref="L57" authorId="0">
      <text>
        <r>
          <rPr>
            <sz val="9"/>
            <rFont val="Tahoma"/>
            <family val="2"/>
          </rPr>
          <t xml:space="preserve">List manufacturer and specific equipment model number here
</t>
        </r>
      </text>
    </comment>
    <comment ref="M57" authorId="0">
      <text>
        <r>
          <rPr>
            <sz val="9"/>
            <rFont val="Tahoma"/>
            <family val="2"/>
          </rPr>
          <t xml:space="preserve">Insert Corp of Engineers Reference number or applicable additiona information if Blue Book or Local Pricing
</t>
        </r>
      </text>
    </comment>
    <comment ref="O57" authorId="0">
      <text>
        <r>
          <rPr>
            <sz val="9"/>
            <rFont val="Tahoma"/>
            <family val="2"/>
          </rPr>
          <t xml:space="preserve">Use the drop down menu to choose the source of the equipment pricing used: 1. Corps = Corps of Engineers 2. Blue = Construction Blue Book 3. Local = Local Current Rental Pricing </t>
        </r>
      </text>
    </comment>
    <comment ref="P57" authorId="0">
      <text>
        <r>
          <rPr>
            <sz val="9"/>
            <rFont val="Tahoma"/>
            <family val="2"/>
          </rPr>
          <t>Input the rate being used, note Corps of Engineers rates include operating costs</t>
        </r>
      </text>
    </comment>
    <comment ref="Q57" authorId="0">
      <text>
        <r>
          <rPr>
            <sz val="9"/>
            <rFont val="Tahoma"/>
            <family val="2"/>
          </rPr>
          <t xml:space="preserve">FOM is for Fuel, Oil, &amp; Maintenance or Operating Costs. Blue Book has a separate line item for operating costs and is inputted here.  Local pricing does not include operating costs so it has to be calculated and inserted here.  If using Corps Of Engineers Rates, the pricing is within their base rate and therefore no pricing is required here.  </t>
        </r>
      </text>
    </comment>
    <comment ref="S57" authorId="0">
      <text>
        <r>
          <rPr>
            <sz val="9"/>
            <rFont val="Tahoma"/>
            <family val="2"/>
          </rPr>
          <t xml:space="preserve">This is the total unit rate for the equipment and needs to be manually inserted into the equipment pricing above.
</t>
        </r>
      </text>
    </comment>
    <comment ref="V7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List>
</comments>
</file>

<file path=xl/comments6.xml><?xml version="1.0" encoding="utf-8"?>
<comments xmlns="http://schemas.openxmlformats.org/spreadsheetml/2006/main">
  <authors>
    <author>cosgood</author>
    <author>Chris Osgood</author>
  </authors>
  <commentList>
    <comment ref="A1" authorId="0">
      <text>
        <r>
          <rPr>
            <b/>
            <sz val="14"/>
            <rFont val="Tahoma"/>
            <family val="2"/>
          </rPr>
          <t xml:space="preserve"> </t>
        </r>
        <r>
          <rPr>
            <b/>
            <u val="single"/>
            <sz val="18"/>
            <rFont val="Tahoma"/>
            <family val="2"/>
          </rPr>
          <t>General Comments</t>
        </r>
        <r>
          <rPr>
            <b/>
            <sz val="18"/>
            <rFont val="Tahoma"/>
            <family val="2"/>
          </rPr>
          <t xml:space="preserve">
ENTER INTO THE LIGHT GREEN CELLS ONLY
</t>
        </r>
        <r>
          <rPr>
            <b/>
            <sz val="11"/>
            <rFont val="Tahoma"/>
            <family val="2"/>
          </rPr>
          <t xml:space="preserve">
For an explanation of how this spread sheet works, various cells have red comment  triangles to describe the intent of the cell or that area of the spreadsheet.  
For example:
This cell is for the Total Cost of this specific Modification Line Item.  IN ADDITION,  IF WHILE INPUTTING DATA INTO THIS SPREADSHEET A MAJOR FORMULA ERROR OCCURS, THIS CELL "A1 - G1",  WILL IMMEDIATLY TURN RED, ALLOWING YOU TO IMMEDIATLY FIX THE IMPUTTING ERROR. ONCE THE ERROR IS FIXED, THE CELL WILL RETURN TO GREEN. 
Note: Enter ALL data into INFORMATION &amp; STATISTICS section first, then the ESTIMATING SECTION next.  
For Modifications with multiple cost items, this spreadsheet has tabs at the bottom Labeled "Item".  General Information that is the same for all "Items" on the tabs are linked so when you input on the "Item 1" tab it will show-up in the remaining tabs of this spreadsheet. Examples of this are Park Name, Labor Tax, GC Overhead, Profit, etc.  
The "Item" tabs are tied to the "Mod Summary" tab which shows the total cost of a Modification that has multiple line items. 
TO REMOVE THIS AND OTHER COMMENTS, PLACE MOUSE IN CELL WITH RED TRIANGLE,  RIGHT CLICK TO OPEN DROP DOWN MENU, RIGHT CLICK ON HIDE OR DELETE COMMENT.</t>
        </r>
      </text>
    </comment>
    <comment ref="G2" authorId="0">
      <text>
        <r>
          <rPr>
            <sz val="9"/>
            <rFont val="Tahoma"/>
            <family val="2"/>
          </rPr>
          <t xml:space="preserve">After the initial estimate is completed, any revisons are to be numbered here with the new estimate date.
</t>
        </r>
      </text>
    </comment>
    <comment ref="J2"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D7" authorId="0">
      <text>
        <r>
          <rPr>
            <sz val="9"/>
            <rFont val="Tahoma"/>
            <family val="2"/>
          </rPr>
          <t xml:space="preserve">Insert Davis Bacon Decision here in format shown.  When accessing Davis Bacon Website use this format in "Refine your query" Search box to find the correct contract decision 
</t>
        </r>
      </text>
    </comment>
    <comment ref="K7" authorId="0">
      <text>
        <r>
          <rPr>
            <sz val="9"/>
            <rFont val="Tahoma"/>
            <family val="2"/>
          </rPr>
          <t>List the name of the Contractor here</t>
        </r>
      </text>
    </comment>
    <comment ref="P7" authorId="0">
      <text>
        <r>
          <rPr>
            <sz val="9"/>
            <rFont val="Tahoma"/>
            <family val="2"/>
          </rPr>
          <t>Insert date of work start.  If longer then 30 day from time of estimate, then apply appropriate escalation contingency below.</t>
        </r>
      </text>
    </comment>
    <comment ref="T7" authorId="0">
      <text>
        <r>
          <rPr>
            <sz val="10"/>
            <rFont val="Tahoma"/>
            <family val="2"/>
          </rPr>
          <t xml:space="preserve">Percentage rates entered here will transfer to column W below and be calculated on the total cost of the subcontractor/supplier direct costs.  This is the same for Subcontractor Profit and Subcontractor Bond cells </t>
        </r>
      </text>
    </comment>
    <comment ref="X7" authorId="0">
      <text>
        <r>
          <rPr>
            <sz val="9"/>
            <rFont val="Tahoma"/>
            <family val="2"/>
          </rPr>
          <t>State, Local, and Other Sales tax Percentage rates entered here will be calculated on the total cost of those items that are taxed.  i.e. materials, labor, &amp; equipment.  After determining what areas are taxed enter Yes or No into three tax boxes immediately below</t>
        </r>
      </text>
    </comment>
    <comment ref="D9" authorId="0">
      <text>
        <r>
          <rPr>
            <sz val="9"/>
            <rFont val="Tahoma"/>
            <family val="2"/>
          </rPr>
          <t xml:space="preserve">Scan actual solictation and save in the project file, then Insert HYPERLINK here to access actual solication.  
</t>
        </r>
      </text>
    </comment>
    <comment ref="H9" authorId="0">
      <text>
        <r>
          <rPr>
            <sz val="9"/>
            <rFont val="Tahoma"/>
            <family val="2"/>
          </rPr>
          <t>Insert the Contract Line Item Number "CLIN" here which should be a consecutive number from previous MOD's.</t>
        </r>
      </text>
    </comment>
    <comment ref="K9" authorId="0">
      <text>
        <r>
          <rPr>
            <sz val="9"/>
            <rFont val="Tahoma"/>
            <family val="2"/>
          </rPr>
          <t>Insert Contractor's estimator or contact
 here</t>
        </r>
      </text>
    </comment>
    <comment ref="P9"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A11" authorId="0">
      <text>
        <r>
          <rPr>
            <sz val="9"/>
            <rFont val="Tahoma"/>
            <family val="2"/>
          </rPr>
          <t>This is critical for determine which Davis Bacon rates to use.</t>
        </r>
      </text>
    </comment>
    <comment ref="P11" authorId="0">
      <text>
        <r>
          <rPr>
            <sz val="9"/>
            <rFont val="Tahoma"/>
            <family val="2"/>
          </rPr>
          <t xml:space="preserve">If extreme weather is expected then costs associated with it should be specifically called out with in the estimate. </t>
        </r>
      </text>
    </comment>
    <comment ref="A13" authorId="0">
      <text>
        <r>
          <rPr>
            <sz val="9"/>
            <rFont val="Tahoma"/>
            <family val="2"/>
          </rPr>
          <t>This is critical for determine which Davis Bacon rates to use.</t>
        </r>
      </text>
    </comment>
    <comment ref="K13" authorId="0">
      <text>
        <r>
          <rPr>
            <sz val="9"/>
            <rFont val="Tahoma"/>
            <family val="2"/>
          </rPr>
          <t>List the name of the Architect's Company here</t>
        </r>
      </text>
    </comment>
    <comment ref="P13"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T13"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X13" authorId="0">
      <text>
        <r>
          <rPr>
            <sz val="9"/>
            <rFont val="Tahoma"/>
            <family val="2"/>
          </rPr>
          <t xml:space="preserve">Typcially materials are always taxed however varify by state. </t>
        </r>
      </text>
    </comment>
    <comment ref="A15" authorId="0">
      <text>
        <r>
          <rPr>
            <sz val="9"/>
            <rFont val="Tahoma"/>
            <family val="2"/>
          </rPr>
          <t>This is required to determine Davis/Bacon Rates</t>
        </r>
      </text>
    </comment>
    <comment ref="K15" authorId="0">
      <text>
        <r>
          <rPr>
            <sz val="9"/>
            <rFont val="Tahoma"/>
            <family val="2"/>
          </rPr>
          <t>Insert Architect's  name
 here</t>
        </r>
      </text>
    </comment>
    <comment ref="P15" authorId="0">
      <text>
        <r>
          <rPr>
            <sz val="9"/>
            <rFont val="Tahoma"/>
            <family val="2"/>
          </rPr>
          <t>Costs associated with any items listed here must be accounted for within the direct costs of the estimate.</t>
        </r>
      </text>
    </comment>
    <comment ref="T15"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X15" authorId="0">
      <text>
        <r>
          <rPr>
            <sz val="9"/>
            <rFont val="Tahoma"/>
            <family val="2"/>
          </rPr>
          <t xml:space="preserve">Varify by state if Labor is taxed.  If so insert Yes for labor costs to be calculated with taxes.
</t>
        </r>
      </text>
    </comment>
    <comment ref="P17" authorId="0">
      <text>
        <r>
          <rPr>
            <sz val="9"/>
            <rFont val="Tahoma"/>
            <family val="2"/>
          </rPr>
          <t>Pricing for this to be included with direct pricing by line item in labor, material, and  equipment.  This should not be a percentage</t>
        </r>
      </text>
    </comment>
    <comment ref="X17" authorId="0">
      <text>
        <r>
          <rPr>
            <sz val="9"/>
            <rFont val="Tahoma"/>
            <family val="2"/>
          </rPr>
          <t>Varify by state if Equipment is taxed.  If so insert Yes for equipment costs to be calculated with taxes.</t>
        </r>
      </text>
    </comment>
    <comment ref="B20"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20"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20"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K21"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V21"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1"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A22" authorId="0">
      <text>
        <r>
          <rPr>
            <b/>
            <sz val="9"/>
            <rFont val="Tahoma"/>
            <family val="2"/>
          </rPr>
          <t xml:space="preserve">Lines can be added or deleted by using the "Delete" or "Insert" function following by "Copy" or "Fill down" function to populate the new rows with the formulas.
</t>
        </r>
      </text>
    </comment>
    <comment ref="B22"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9" authorId="0">
      <text>
        <r>
          <rPr>
            <sz val="9"/>
            <rFont val="Tahoma"/>
            <family val="2"/>
          </rPr>
          <t xml:space="preserve">The following line items are for the added work of the modification.
</t>
        </r>
      </text>
    </comment>
    <comment ref="A54"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6"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7" authorId="0">
      <text>
        <r>
          <rPr>
            <sz val="10"/>
            <rFont val="Tahoma"/>
            <family val="2"/>
          </rPr>
          <t>Insert total amount of tradespersons required here</t>
        </r>
      </text>
    </comment>
    <comment ref="D57" authorId="0">
      <text>
        <r>
          <rPr>
            <sz val="10"/>
            <rFont val="Tahoma"/>
            <family val="2"/>
          </rPr>
          <t>This is the base salary that the individual is paid per hour</t>
        </r>
      </text>
    </comment>
    <comment ref="E57" authorId="0">
      <text>
        <r>
          <rPr>
            <sz val="10"/>
            <rFont val="Tahoma"/>
            <family val="2"/>
          </rPr>
          <t xml:space="preserve">This is non salary compensation paid to the employee  per hour for 401K, Medical insurance, vacation, vehical allowance, phone etc. </t>
        </r>
      </text>
    </comment>
    <comment ref="F57"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7" authorId="0">
      <text>
        <r>
          <rPr>
            <sz val="10"/>
            <rFont val="Tahoma"/>
            <family val="2"/>
          </rPr>
          <t>This is the total individual hourly rate</t>
        </r>
      </text>
    </comment>
    <comment ref="H57" authorId="0">
      <text>
        <r>
          <rPr>
            <sz val="10"/>
            <rFont val="Tahoma"/>
            <family val="2"/>
          </rPr>
          <t>This is the total rate for crews or mulitple individual i.e. 3 laborers</t>
        </r>
      </text>
    </comment>
    <comment ref="A81" authorId="0">
      <text>
        <r>
          <rPr>
            <sz val="10"/>
            <rFont val="Tahoma"/>
            <family val="2"/>
          </rPr>
          <t xml:space="preserve">These are the costs that the employer pays on behalf of the employee. All applicable percentages must be entered to develop accurate Labor Burden. These cannot included Home Office Overhead, profit, general condtions, design fees, fringe benefits, or in most cases bonus.
</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1">
      <text>
        <r>
          <rPr>
            <b/>
            <sz val="10"/>
            <rFont val="Tahoma"/>
            <family val="2"/>
          </rPr>
          <t xml:space="preserve">Federal Unemployment Tax  ( FUTA) </t>
        </r>
        <r>
          <rPr>
            <sz val="10"/>
            <rFont val="Tahoma"/>
            <family val="2"/>
          </rPr>
          <t xml:space="preserve"> Limit $56 per person per year</t>
        </r>
      </text>
    </comment>
    <comment ref="C82" authorId="0">
      <text>
        <r>
          <rPr>
            <b/>
            <sz val="9"/>
            <rFont val="Tahoma"/>
            <family val="2"/>
          </rPr>
          <t xml:space="preserve">State Unemployment Tax: </t>
        </r>
        <r>
          <rPr>
            <sz val="9"/>
            <rFont val="Tahoma"/>
            <family val="2"/>
          </rPr>
          <t xml:space="preserve">This tax varies by each state.  This tax is paid on the worker's salary up to the amount capped by the state.  The percent is also determined by the state.  Insert the following variables to determine the SUTA for this project.
</t>
        </r>
        <r>
          <rPr>
            <sz val="9"/>
            <rFont val="Tahoma"/>
            <family val="2"/>
          </rPr>
          <t xml:space="preserve">
</t>
        </r>
      </text>
    </comment>
    <comment ref="F82" authorId="0">
      <text>
        <r>
          <rPr>
            <sz val="9"/>
            <rFont val="Tahoma"/>
            <family val="2"/>
          </rPr>
          <t>This is optional since not all contractors provide training.  If it is determined that training is provided by the contractor, then a range of 1 - 2% is acceptable.</t>
        </r>
      </text>
    </comment>
    <comment ref="D83" authorId="0">
      <text>
        <r>
          <rPr>
            <sz val="9"/>
            <rFont val="Tahoma"/>
            <family val="2"/>
          </rPr>
          <t>Each state has a percent range with the low end for new employees. However, for purpose of this estimate using the high percent will generate the highest blended SUTA rate a contractor can use.  Rates are available on line.</t>
        </r>
      </text>
    </comment>
    <comment ref="A84" authorId="0">
      <text>
        <r>
          <rPr>
            <b/>
            <sz val="10"/>
            <rFont val="Tahoma"/>
            <family val="2"/>
          </rPr>
          <t>Medicare</t>
        </r>
        <r>
          <rPr>
            <sz val="10"/>
            <rFont val="Tahoma"/>
            <family val="2"/>
          </rPr>
          <t xml:space="preserve"> is fixed and typically adjusted at the beginning of the year</t>
        </r>
      </text>
    </comment>
    <comment ref="B84" authorId="0">
      <text>
        <r>
          <rPr>
            <b/>
            <sz val="9"/>
            <rFont val="Tahoma"/>
            <family val="2"/>
          </rPr>
          <t xml:space="preserve">Workman's Compensation </t>
        </r>
        <r>
          <rPr>
            <sz val="9"/>
            <rFont val="Tahoma"/>
            <family val="2"/>
          </rPr>
          <t xml:space="preserve">varies by state and contractor and needs to be varified and entered here.
</t>
        </r>
      </text>
    </comment>
    <comment ref="D84" authorId="0">
      <text>
        <r>
          <rPr>
            <sz val="9"/>
            <rFont val="Tahoma"/>
            <family val="2"/>
          </rPr>
          <t>Each state has a dollar cap that SUTA perceent rate can be assessed on, insert that cap number here..   Rates are available on line.</t>
        </r>
      </text>
    </comment>
    <comment ref="D85" authorId="0">
      <text>
        <r>
          <rPr>
            <sz val="9"/>
            <rFont val="Tahoma"/>
            <family val="2"/>
          </rPr>
          <t xml:space="preserve">SUTA rates are assessed on each individual worker.  For purpose of this estimate a blended average will suffice.  Simply insert the average base salary of the workers required for this estimate here, to aquire the blended average SUTA rate for this Modification.
</t>
        </r>
      </text>
    </comment>
    <comment ref="H85" authorId="0">
      <text>
        <r>
          <rPr>
            <sz val="9"/>
            <rFont val="Tahoma"/>
            <family val="2"/>
          </rPr>
          <t>this is the Labor Burden percentage to be applied to the Base and Fringe costs.</t>
        </r>
      </text>
    </comment>
    <comment ref="A44" authorId="0">
      <text>
        <r>
          <rPr>
            <b/>
            <sz val="9"/>
            <rFont val="Tahoma"/>
            <family val="2"/>
          </rPr>
          <t xml:space="preserve">Lines can be added or deleted by using the "Delete" or "Insert" function following by "Copy" or "Fill down" function to populate the new rows with the formulas.
</t>
        </r>
      </text>
    </comment>
    <comment ref="B44" authorId="0">
      <text>
        <r>
          <rPr>
            <sz val="9"/>
            <rFont val="Tahoma"/>
            <family val="2"/>
          </rPr>
          <t xml:space="preserve">Any specific general conditions associated with this modifications to be specifically listed out in detail here. </t>
        </r>
      </text>
    </comment>
    <comment ref="J54" authorId="0">
      <text>
        <r>
          <rPr>
            <sz val="9"/>
            <rFont val="Tahoma"/>
            <family val="2"/>
          </rPr>
          <t xml:space="preserve">This area is used for developing the equipment rates individually or by crew.  The Corps of Eingineers Equipment Website can be used for pricing of equipment. The "Construction Blue Book" and Local current pricing are also acceptable as additional pricing sources. However, when equipment unit pricing cannont be agreed upon The Corps of Engineers Pricing Schedule takes precendence over all other Sources.  Note: Unit pricing needs to be inserted into Unit$ of the Equipment Section manually.
</t>
        </r>
      </text>
    </comment>
    <comment ref="J56" authorId="0">
      <text>
        <r>
          <rPr>
            <sz val="9"/>
            <rFont val="Tahoma"/>
            <family val="2"/>
          </rPr>
          <t xml:space="preserve">Click here for access to Corps of Engineers Website which is the default of all equipment pricing.  </t>
        </r>
      </text>
    </comment>
    <comment ref="L57" authorId="0">
      <text>
        <r>
          <rPr>
            <sz val="9"/>
            <rFont val="Tahoma"/>
            <family val="2"/>
          </rPr>
          <t xml:space="preserve">List manufacturer and specific equipment model number here
</t>
        </r>
      </text>
    </comment>
    <comment ref="M57" authorId="0">
      <text>
        <r>
          <rPr>
            <sz val="9"/>
            <rFont val="Tahoma"/>
            <family val="2"/>
          </rPr>
          <t xml:space="preserve">Insert Corp of Engineers Reference number or applicable additiona information if Blue Book or Local Pricing
</t>
        </r>
      </text>
    </comment>
    <comment ref="O57" authorId="0">
      <text>
        <r>
          <rPr>
            <sz val="9"/>
            <rFont val="Tahoma"/>
            <family val="2"/>
          </rPr>
          <t xml:space="preserve">Use the drop down menu to choose the source of the equipment pricing used: 1. Corps = Corps of Engineers 2. Blue = Construction Blue Book 3. Local = Local Current Rental Pricing </t>
        </r>
      </text>
    </comment>
    <comment ref="P57" authorId="0">
      <text>
        <r>
          <rPr>
            <sz val="9"/>
            <rFont val="Tahoma"/>
            <family val="2"/>
          </rPr>
          <t>Input the rate being used, note Corps of Engineers rates include operating costs</t>
        </r>
      </text>
    </comment>
    <comment ref="Q57" authorId="0">
      <text>
        <r>
          <rPr>
            <sz val="9"/>
            <rFont val="Tahoma"/>
            <family val="2"/>
          </rPr>
          <t xml:space="preserve">FOM is for Fuel, Oil, &amp; Maintenance or Operating Costs. Blue Book has a separate line item for operating costs and is inputted here.  Local pricing does not include operating costs so it has to be calculated and inserted here.  If using Corps Of Engineers Rates, the pricing is within their base rate and therefore no pricing is required here.  </t>
        </r>
      </text>
    </comment>
    <comment ref="S57" authorId="0">
      <text>
        <r>
          <rPr>
            <sz val="9"/>
            <rFont val="Tahoma"/>
            <family val="2"/>
          </rPr>
          <t xml:space="preserve">This is the total unit rate for the equipment and needs to be manually inserted into the equipment pricing above.
</t>
        </r>
      </text>
    </comment>
    <comment ref="V7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List>
</comments>
</file>

<file path=xl/comments7.xml><?xml version="1.0" encoding="utf-8"?>
<comments xmlns="http://schemas.openxmlformats.org/spreadsheetml/2006/main">
  <authors>
    <author>cosgood</author>
    <author>Chris Osgood</author>
  </authors>
  <commentList>
    <comment ref="A1" authorId="0">
      <text>
        <r>
          <rPr>
            <b/>
            <sz val="14"/>
            <rFont val="Tahoma"/>
            <family val="2"/>
          </rPr>
          <t xml:space="preserve"> </t>
        </r>
        <r>
          <rPr>
            <b/>
            <u val="single"/>
            <sz val="18"/>
            <rFont val="Tahoma"/>
            <family val="2"/>
          </rPr>
          <t>General Comments</t>
        </r>
        <r>
          <rPr>
            <b/>
            <sz val="18"/>
            <rFont val="Tahoma"/>
            <family val="2"/>
          </rPr>
          <t xml:space="preserve">
ENTER INTO THE LIGHT GREEN CELLS ONLY
</t>
        </r>
        <r>
          <rPr>
            <b/>
            <sz val="11"/>
            <rFont val="Tahoma"/>
            <family val="2"/>
          </rPr>
          <t xml:space="preserve">
For an explanation of how this spread sheet works, various cells have red comment  triangles to describe the intent of the cell or that area of the spreadsheet.  
For example:
This cell is for the Total Cost of this specific Modification Line Item.  IN ADDITION,  IF WHILE INPUTTING DATA INTO THIS SPREADSHEET A MAJOR FORMULA ERROR OCCURS, THIS CELL "A1 - G1",  WILL IMMEDIATLY TURN RED, ALLOWING YOU TO IMMEDIATLY FIX THE IMPUTTING ERROR. ONCE THE ERROR IS FIXED, THE CELL WILL RETURN TO GREEN. 
Note: Enter ALL data into INFORMATION &amp; STATISTICS section first, then the ESTIMATING SECTION next.  
For Modifications with multiple cost items, this spreadsheet has tabs at the bottom Labeled "Item".  General Information that is the same for all "Items" on the tabs are linked so when you input on the "Item 1" tab it will show-up in the remaining tabs of this spreadsheet. Examples of this are Park Name, Labor Tax, GC Overhead, Profit, etc.  
The "Item" tabs are tied to the "Mod Summary" tab which shows the total cost of a Modification that has multiple line items. 
TO REMOVE THIS AND OTHER COMMENTS, PLACE MOUSE IN CELL WITH RED TRIANGLE,  RIGHT CLICK TO OPEN DROP DOWN MENU, RIGHT CLICK ON HIDE OR DELETE COMMENT.</t>
        </r>
      </text>
    </comment>
    <comment ref="G2" authorId="0">
      <text>
        <r>
          <rPr>
            <sz val="9"/>
            <rFont val="Tahoma"/>
            <family val="2"/>
          </rPr>
          <t xml:space="preserve">After the initial estimate is completed, any revisons are to be numbered here with the new estimate date.
</t>
        </r>
      </text>
    </comment>
    <comment ref="J2"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D7" authorId="0">
      <text>
        <r>
          <rPr>
            <sz val="9"/>
            <rFont val="Tahoma"/>
            <family val="2"/>
          </rPr>
          <t xml:space="preserve">Insert Davis Bacon Decision here in format shown.  When accessing Davis Bacon Website use this format in "Refine your query" Search box to find the correct contract decision 
</t>
        </r>
      </text>
    </comment>
    <comment ref="K7" authorId="0">
      <text>
        <r>
          <rPr>
            <sz val="9"/>
            <rFont val="Tahoma"/>
            <family val="2"/>
          </rPr>
          <t>List the name of the Contractor here</t>
        </r>
      </text>
    </comment>
    <comment ref="P7" authorId="0">
      <text>
        <r>
          <rPr>
            <sz val="9"/>
            <rFont val="Tahoma"/>
            <family val="2"/>
          </rPr>
          <t>Insert date of work start.  If longer then 30 day from time of estimate, then apply appropriate escalation contingency below.</t>
        </r>
      </text>
    </comment>
    <comment ref="T7" authorId="0">
      <text>
        <r>
          <rPr>
            <sz val="10"/>
            <rFont val="Tahoma"/>
            <family val="2"/>
          </rPr>
          <t xml:space="preserve">Percentage rates entered here will transfer to column W below and be calculated on the total cost of the subcontractor/supplier direct costs.  This is the same for Subcontractor Profit and Subcontractor Bond cells </t>
        </r>
      </text>
    </comment>
    <comment ref="X7" authorId="0">
      <text>
        <r>
          <rPr>
            <sz val="9"/>
            <rFont val="Tahoma"/>
            <family val="2"/>
          </rPr>
          <t>State, Local, and Other Sales tax Percentage rates entered here will be calculated on the total cost of those items that are taxed.  i.e. materials, labor, &amp; equipment.  After determining what areas are taxed enter Yes or No into three tax boxes immediately below</t>
        </r>
      </text>
    </comment>
    <comment ref="D9" authorId="0">
      <text>
        <r>
          <rPr>
            <sz val="9"/>
            <rFont val="Tahoma"/>
            <family val="2"/>
          </rPr>
          <t xml:space="preserve">Scan actual solictation and save in the project file, then Insert HYPERLINK here to access actual solication.  
</t>
        </r>
      </text>
    </comment>
    <comment ref="H9" authorId="0">
      <text>
        <r>
          <rPr>
            <sz val="9"/>
            <rFont val="Tahoma"/>
            <family val="2"/>
          </rPr>
          <t>Insert the Contract Line Item Number "CLIN" here which should be a consecutive number from previous MOD's.</t>
        </r>
      </text>
    </comment>
    <comment ref="K9" authorId="0">
      <text>
        <r>
          <rPr>
            <sz val="9"/>
            <rFont val="Tahoma"/>
            <family val="2"/>
          </rPr>
          <t>Insert Contractor's estimator or contact
 here</t>
        </r>
      </text>
    </comment>
    <comment ref="P9"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A11" authorId="0">
      <text>
        <r>
          <rPr>
            <sz val="9"/>
            <rFont val="Tahoma"/>
            <family val="2"/>
          </rPr>
          <t>This is critical for determine which Davis Bacon rates to use.</t>
        </r>
      </text>
    </comment>
    <comment ref="P11" authorId="0">
      <text>
        <r>
          <rPr>
            <sz val="9"/>
            <rFont val="Tahoma"/>
            <family val="2"/>
          </rPr>
          <t xml:space="preserve">If extreme weather is expected then costs associated with it should be specifically called out with in the estimate. </t>
        </r>
      </text>
    </comment>
    <comment ref="A13" authorId="0">
      <text>
        <r>
          <rPr>
            <sz val="9"/>
            <rFont val="Tahoma"/>
            <family val="2"/>
          </rPr>
          <t>This is critical for determine which Davis Bacon rates to use.</t>
        </r>
      </text>
    </comment>
    <comment ref="K13" authorId="0">
      <text>
        <r>
          <rPr>
            <sz val="9"/>
            <rFont val="Tahoma"/>
            <family val="2"/>
          </rPr>
          <t>List the name of the Architect's Company here</t>
        </r>
      </text>
    </comment>
    <comment ref="P13"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T13"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X13" authorId="0">
      <text>
        <r>
          <rPr>
            <sz val="9"/>
            <rFont val="Tahoma"/>
            <family val="2"/>
          </rPr>
          <t xml:space="preserve">Typcially materials are always taxed however varify by state. </t>
        </r>
      </text>
    </comment>
    <comment ref="A15" authorId="0">
      <text>
        <r>
          <rPr>
            <sz val="9"/>
            <rFont val="Tahoma"/>
            <family val="2"/>
          </rPr>
          <t>This is required to determine Davis/Bacon Rates</t>
        </r>
      </text>
    </comment>
    <comment ref="K15" authorId="0">
      <text>
        <r>
          <rPr>
            <sz val="9"/>
            <rFont val="Tahoma"/>
            <family val="2"/>
          </rPr>
          <t>Insert Architect's  name
 here</t>
        </r>
      </text>
    </comment>
    <comment ref="P15" authorId="0">
      <text>
        <r>
          <rPr>
            <sz val="9"/>
            <rFont val="Tahoma"/>
            <family val="2"/>
          </rPr>
          <t>Costs associated with any items listed here must be accounted for within the direct costs of the estimate.</t>
        </r>
      </text>
    </comment>
    <comment ref="T15"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X15" authorId="0">
      <text>
        <r>
          <rPr>
            <sz val="9"/>
            <rFont val="Tahoma"/>
            <family val="2"/>
          </rPr>
          <t xml:space="preserve">Varify by state if Labor is taxed.  If so insert Yes for labor costs to be calculated with taxes.
</t>
        </r>
      </text>
    </comment>
    <comment ref="P17" authorId="0">
      <text>
        <r>
          <rPr>
            <sz val="9"/>
            <rFont val="Tahoma"/>
            <family val="2"/>
          </rPr>
          <t>Pricing for this to be included with direct pricing by line item in labor, material, and  equipment.  This should not be a percentage</t>
        </r>
      </text>
    </comment>
    <comment ref="X17" authorId="0">
      <text>
        <r>
          <rPr>
            <sz val="9"/>
            <rFont val="Tahoma"/>
            <family val="2"/>
          </rPr>
          <t>Varify by state if Equipment is taxed.  If so insert Yes for equipment costs to be calculated with taxes.</t>
        </r>
      </text>
    </comment>
    <comment ref="B20"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20"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20"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K21"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V21"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1"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A22" authorId="0">
      <text>
        <r>
          <rPr>
            <b/>
            <sz val="9"/>
            <rFont val="Tahoma"/>
            <family val="2"/>
          </rPr>
          <t xml:space="preserve">Lines can be added or deleted by using the "Delete" or "Insert" function following by "Copy" or "Fill down" function to populate the new rows with the formulas.
</t>
        </r>
      </text>
    </comment>
    <comment ref="B22"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9" authorId="0">
      <text>
        <r>
          <rPr>
            <sz val="9"/>
            <rFont val="Tahoma"/>
            <family val="2"/>
          </rPr>
          <t xml:space="preserve">The following line items are for the added work of the modification.
</t>
        </r>
      </text>
    </comment>
    <comment ref="A54"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6"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7" authorId="0">
      <text>
        <r>
          <rPr>
            <sz val="10"/>
            <rFont val="Tahoma"/>
            <family val="2"/>
          </rPr>
          <t>Insert total amount of tradespersons required here</t>
        </r>
      </text>
    </comment>
    <comment ref="D57" authorId="0">
      <text>
        <r>
          <rPr>
            <sz val="10"/>
            <rFont val="Tahoma"/>
            <family val="2"/>
          </rPr>
          <t>This is the base salary that the individual is paid per hour</t>
        </r>
      </text>
    </comment>
    <comment ref="E57" authorId="0">
      <text>
        <r>
          <rPr>
            <sz val="10"/>
            <rFont val="Tahoma"/>
            <family val="2"/>
          </rPr>
          <t xml:space="preserve">This is non salary compensation paid to the employee  per hour for 401K, Medical insurance, vacation, vehical allowance, phone etc. </t>
        </r>
      </text>
    </comment>
    <comment ref="F57"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7" authorId="0">
      <text>
        <r>
          <rPr>
            <sz val="10"/>
            <rFont val="Tahoma"/>
            <family val="2"/>
          </rPr>
          <t>This is the total individual hourly rate</t>
        </r>
      </text>
    </comment>
    <comment ref="H57" authorId="0">
      <text>
        <r>
          <rPr>
            <sz val="10"/>
            <rFont val="Tahoma"/>
            <family val="2"/>
          </rPr>
          <t>This is the total rate for crews or mulitple individual i.e. 3 laborers</t>
        </r>
      </text>
    </comment>
    <comment ref="A81" authorId="0">
      <text>
        <r>
          <rPr>
            <sz val="10"/>
            <rFont val="Tahoma"/>
            <family val="2"/>
          </rPr>
          <t xml:space="preserve">These are the costs that the employer pays on behalf of the employee. All applicable percentages must be entered to develop accurate Labor Burden. These cannot included Home Office Overhead, profit, general condtions, design fees, fringe benefits, or in most cases bonus.
</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1">
      <text>
        <r>
          <rPr>
            <b/>
            <sz val="10"/>
            <rFont val="Tahoma"/>
            <family val="2"/>
          </rPr>
          <t xml:space="preserve">Federal Unemployment Tax  ( FUTA) </t>
        </r>
        <r>
          <rPr>
            <sz val="10"/>
            <rFont val="Tahoma"/>
            <family val="2"/>
          </rPr>
          <t xml:space="preserve"> Limit $56 per person per year</t>
        </r>
      </text>
    </comment>
    <comment ref="C82" authorId="0">
      <text>
        <r>
          <rPr>
            <b/>
            <sz val="9"/>
            <rFont val="Tahoma"/>
            <family val="2"/>
          </rPr>
          <t xml:space="preserve">State Unemployment Tax: </t>
        </r>
        <r>
          <rPr>
            <sz val="9"/>
            <rFont val="Tahoma"/>
            <family val="2"/>
          </rPr>
          <t xml:space="preserve">This tax varies by each state.  This tax is paid on the worker's salary up to the amount capped by the state.  The percent is also determined by the state.  Insert the following variables to determine the SUTA for this project.
</t>
        </r>
        <r>
          <rPr>
            <sz val="9"/>
            <rFont val="Tahoma"/>
            <family val="2"/>
          </rPr>
          <t xml:space="preserve">
</t>
        </r>
      </text>
    </comment>
    <comment ref="F82" authorId="0">
      <text>
        <r>
          <rPr>
            <sz val="9"/>
            <rFont val="Tahoma"/>
            <family val="2"/>
          </rPr>
          <t>This is optional since not all contractors provide training.  If it is determined that training is provided by the contractor, then a range of 1 - 2% is acceptable.</t>
        </r>
      </text>
    </comment>
    <comment ref="D83" authorId="0">
      <text>
        <r>
          <rPr>
            <sz val="9"/>
            <rFont val="Tahoma"/>
            <family val="2"/>
          </rPr>
          <t>Each state has a percent range with the low end for new employees. However, for purpose of this estimate using the high percent will generate the highest blended SUTA rate a contractor can use.  Rates are available on line.</t>
        </r>
      </text>
    </comment>
    <comment ref="A84" authorId="0">
      <text>
        <r>
          <rPr>
            <b/>
            <sz val="10"/>
            <rFont val="Tahoma"/>
            <family val="2"/>
          </rPr>
          <t>Medicare</t>
        </r>
        <r>
          <rPr>
            <sz val="10"/>
            <rFont val="Tahoma"/>
            <family val="2"/>
          </rPr>
          <t xml:space="preserve"> is fixed and typically adjusted at the beginning of the year</t>
        </r>
      </text>
    </comment>
    <comment ref="B84" authorId="0">
      <text>
        <r>
          <rPr>
            <b/>
            <sz val="9"/>
            <rFont val="Tahoma"/>
            <family val="2"/>
          </rPr>
          <t xml:space="preserve">Workman's Compensation </t>
        </r>
        <r>
          <rPr>
            <sz val="9"/>
            <rFont val="Tahoma"/>
            <family val="2"/>
          </rPr>
          <t xml:space="preserve">varies by state and contractor and needs to be varified and entered here.
</t>
        </r>
      </text>
    </comment>
    <comment ref="D84" authorId="0">
      <text>
        <r>
          <rPr>
            <sz val="9"/>
            <rFont val="Tahoma"/>
            <family val="2"/>
          </rPr>
          <t>Each state has a dollar cap that SUTA perceent rate can be assessed on, insert that cap number here..   Rates are available on line.</t>
        </r>
      </text>
    </comment>
    <comment ref="D85" authorId="0">
      <text>
        <r>
          <rPr>
            <sz val="9"/>
            <rFont val="Tahoma"/>
            <family val="2"/>
          </rPr>
          <t xml:space="preserve">SUTA rates are assessed on each individual worker.  For purpose of this estimate a blended average will suffice.  Simply insert the average base salary of the workers required for this estimate here, to aquire the blended average SUTA rate for this Modification.
</t>
        </r>
      </text>
    </comment>
    <comment ref="H85" authorId="0">
      <text>
        <r>
          <rPr>
            <sz val="9"/>
            <rFont val="Tahoma"/>
            <family val="2"/>
          </rPr>
          <t>this is the Labor Burden percentage to be applied to the Base and Fringe costs.</t>
        </r>
      </text>
    </comment>
    <comment ref="A44" authorId="0">
      <text>
        <r>
          <rPr>
            <b/>
            <sz val="9"/>
            <rFont val="Tahoma"/>
            <family val="2"/>
          </rPr>
          <t xml:space="preserve">Lines can be added or deleted by using the "Delete" or "Insert" function following by "Copy" or "Fill down" function to populate the new rows with the formulas.
</t>
        </r>
      </text>
    </comment>
    <comment ref="B44" authorId="0">
      <text>
        <r>
          <rPr>
            <sz val="9"/>
            <rFont val="Tahoma"/>
            <family val="2"/>
          </rPr>
          <t xml:space="preserve">Any specific general conditions associated with this modifications to be specifically listed out in detail here. </t>
        </r>
      </text>
    </comment>
    <comment ref="J54" authorId="0">
      <text>
        <r>
          <rPr>
            <sz val="9"/>
            <rFont val="Tahoma"/>
            <family val="2"/>
          </rPr>
          <t xml:space="preserve">This area is used for developing the equipment rates individually or by crew.  The Corps of Eingineers Equipment Website can be used for pricing of equipment. The "Construction Blue Book" and Local current pricing are also acceptable as additional pricing sources. However, when equipment unit pricing cannont be agreed upon The Corps of Engineers Pricing Schedule takes precendence over all other Sources.  Note: Unit pricing needs to be inserted into Unit$ of the Equipment Section manually.
</t>
        </r>
      </text>
    </comment>
    <comment ref="J56" authorId="0">
      <text>
        <r>
          <rPr>
            <sz val="9"/>
            <rFont val="Tahoma"/>
            <family val="2"/>
          </rPr>
          <t xml:space="preserve">Click here for access to Corps of Engineers Website which is the default of all equipment pricing.  </t>
        </r>
      </text>
    </comment>
    <comment ref="L57" authorId="0">
      <text>
        <r>
          <rPr>
            <sz val="9"/>
            <rFont val="Tahoma"/>
            <family val="2"/>
          </rPr>
          <t xml:space="preserve">List manufacturer and specific equipment model number here
</t>
        </r>
      </text>
    </comment>
    <comment ref="M57" authorId="0">
      <text>
        <r>
          <rPr>
            <sz val="9"/>
            <rFont val="Tahoma"/>
            <family val="2"/>
          </rPr>
          <t xml:space="preserve">Insert Corp of Engineers Reference number or applicable additiona information if Blue Book or Local Pricing
</t>
        </r>
      </text>
    </comment>
    <comment ref="O57" authorId="0">
      <text>
        <r>
          <rPr>
            <sz val="9"/>
            <rFont val="Tahoma"/>
            <family val="2"/>
          </rPr>
          <t xml:space="preserve">Use the drop down menu to choose the source of the equipment pricing used: 1. Corps = Corps of Engineers 2. Blue = Construction Blue Book 3. Local = Local Current Rental Pricing </t>
        </r>
      </text>
    </comment>
    <comment ref="P57" authorId="0">
      <text>
        <r>
          <rPr>
            <sz val="9"/>
            <rFont val="Tahoma"/>
            <family val="2"/>
          </rPr>
          <t>Input the rate being used, note Corps of Engineers rates include operating costs</t>
        </r>
      </text>
    </comment>
    <comment ref="Q57" authorId="0">
      <text>
        <r>
          <rPr>
            <sz val="9"/>
            <rFont val="Tahoma"/>
            <family val="2"/>
          </rPr>
          <t xml:space="preserve">FOM is for Fuel, Oil, &amp; Maintenance or Operating Costs. Blue Book has a separate line item for operating costs and is inputted here.  Local pricing does not include operating costs so it has to be calculated and inserted here.  If using Corps Of Engineers Rates, the pricing is within their base rate and therefore no pricing is required here.  </t>
        </r>
      </text>
    </comment>
    <comment ref="S57" authorId="0">
      <text>
        <r>
          <rPr>
            <sz val="9"/>
            <rFont val="Tahoma"/>
            <family val="2"/>
          </rPr>
          <t xml:space="preserve">This is the total unit rate for the equipment and needs to be manually inserted into the equipment pricing above.
</t>
        </r>
      </text>
    </comment>
    <comment ref="V7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List>
</comments>
</file>

<file path=xl/comments8.xml><?xml version="1.0" encoding="utf-8"?>
<comments xmlns="http://schemas.openxmlformats.org/spreadsheetml/2006/main">
  <authors>
    <author>cosgood</author>
    <author>Chris Osgood</author>
  </authors>
  <commentList>
    <comment ref="A1" authorId="0">
      <text>
        <r>
          <rPr>
            <b/>
            <sz val="14"/>
            <rFont val="Tahoma"/>
            <family val="2"/>
          </rPr>
          <t xml:space="preserve"> </t>
        </r>
        <r>
          <rPr>
            <b/>
            <u val="single"/>
            <sz val="18"/>
            <rFont val="Tahoma"/>
            <family val="2"/>
          </rPr>
          <t>General Comments</t>
        </r>
        <r>
          <rPr>
            <b/>
            <sz val="18"/>
            <rFont val="Tahoma"/>
            <family val="2"/>
          </rPr>
          <t xml:space="preserve">
ENTER INTO THE LIGHT GREEN CELLS ONLY
</t>
        </r>
        <r>
          <rPr>
            <b/>
            <sz val="11"/>
            <rFont val="Tahoma"/>
            <family val="2"/>
          </rPr>
          <t xml:space="preserve">
For an explanation of how this spread sheet works, various cells have red comment  triangles to describe the intent of the cell or that area of the spreadsheet.  
For example:
This cell is for the Total Cost of this specific Modification Line Item.  IN ADDITION,  IF WHILE INPUTTING DATA INTO THIS SPREADSHEET A MAJOR FORMULA ERROR OCCURS, THIS CELL "A1 - G1",  WILL IMMEDIATLY TURN RED, ALLOWING YOU TO IMMEDIATLY FIX THE IMPUTTING ERROR. ONCE THE ERROR IS FIXED, THE CELL WILL RETURN TO GREEN. 
Note: Enter ALL data into INFORMATION &amp; STATISTICS section first, then the ESTIMATING SECTION next.  
For Modifications with multiple cost items, this spreadsheet has tabs at the bottom Labeled "Item".  General Information that is the same for all "Items" on the tabs are linked so when you input on the "Item 1" tab it will show-up in the remaining tabs of this spreadsheet. Examples of this are Park Name, Labor Tax, GC Overhead, Profit, etc.  
The "Item" tabs are tied to the "Mod Summary" tab which shows the total cost of a Modification that has multiple line items. 
TO REMOVE THIS AND OTHER COMMENTS, PLACE MOUSE IN CELL WITH RED TRIANGLE,  RIGHT CLICK TO OPEN DROP DOWN MENU, RIGHT CLICK ON HIDE OR DELETE COMMENT.</t>
        </r>
      </text>
    </comment>
    <comment ref="G2" authorId="0">
      <text>
        <r>
          <rPr>
            <sz val="9"/>
            <rFont val="Tahoma"/>
            <family val="2"/>
          </rPr>
          <t xml:space="preserve">After the initial estimate is completed, any revisons are to be numbered here with the new estimate date.
</t>
        </r>
      </text>
    </comment>
    <comment ref="J2"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D7" authorId="0">
      <text>
        <r>
          <rPr>
            <sz val="9"/>
            <rFont val="Tahoma"/>
            <family val="2"/>
          </rPr>
          <t xml:space="preserve">Insert Davis Bacon Decision here in format shown.  When accessing Davis Bacon Website use this format in "Refine your query" Search box to find the correct contract decision 
</t>
        </r>
      </text>
    </comment>
    <comment ref="K7" authorId="0">
      <text>
        <r>
          <rPr>
            <sz val="9"/>
            <rFont val="Tahoma"/>
            <family val="2"/>
          </rPr>
          <t>List the name of the Contractor here</t>
        </r>
      </text>
    </comment>
    <comment ref="P7" authorId="0">
      <text>
        <r>
          <rPr>
            <sz val="9"/>
            <rFont val="Tahoma"/>
            <family val="2"/>
          </rPr>
          <t>Insert date of work start.  If longer then 30 day from time of estimate, then apply appropriate escalation contingency below.</t>
        </r>
      </text>
    </comment>
    <comment ref="T7" authorId="0">
      <text>
        <r>
          <rPr>
            <sz val="10"/>
            <rFont val="Tahoma"/>
            <family val="2"/>
          </rPr>
          <t xml:space="preserve">Percentage rates entered here will transfer to column W below and be calculated on the total cost of the subcontractor/supplier direct costs.  This is the same for Subcontractor Profit and Subcontractor Bond cells </t>
        </r>
      </text>
    </comment>
    <comment ref="X7" authorId="0">
      <text>
        <r>
          <rPr>
            <sz val="9"/>
            <rFont val="Tahoma"/>
            <family val="2"/>
          </rPr>
          <t>State, Local, and Other Sales tax Percentage rates entered here will be calculated on the total cost of those items that are taxed.  i.e. materials, labor, &amp; equipment.  After determining what areas are taxed enter Yes or No into three tax boxes immediately below</t>
        </r>
      </text>
    </comment>
    <comment ref="D9" authorId="0">
      <text>
        <r>
          <rPr>
            <sz val="9"/>
            <rFont val="Tahoma"/>
            <family val="2"/>
          </rPr>
          <t xml:space="preserve">Scan actual solictation and save in the project file, then Insert HYPERLINK here to access actual solication.  
</t>
        </r>
      </text>
    </comment>
    <comment ref="H9" authorId="0">
      <text>
        <r>
          <rPr>
            <sz val="9"/>
            <rFont val="Tahoma"/>
            <family val="2"/>
          </rPr>
          <t>Insert the Contract Line Item Number "CLIN" here which should be a consecutive number from previous MOD's.</t>
        </r>
      </text>
    </comment>
    <comment ref="K9" authorId="0">
      <text>
        <r>
          <rPr>
            <sz val="9"/>
            <rFont val="Tahoma"/>
            <family val="2"/>
          </rPr>
          <t>Insert Contractor's estimator or contact
 here</t>
        </r>
      </text>
    </comment>
    <comment ref="P9"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A11" authorId="0">
      <text>
        <r>
          <rPr>
            <sz val="9"/>
            <rFont val="Tahoma"/>
            <family val="2"/>
          </rPr>
          <t>This is critical for determine which Davis Bacon rates to use.</t>
        </r>
      </text>
    </comment>
    <comment ref="P11" authorId="0">
      <text>
        <r>
          <rPr>
            <sz val="9"/>
            <rFont val="Tahoma"/>
            <family val="2"/>
          </rPr>
          <t xml:space="preserve">If extreme weather is expected then costs associated with it should be specifically called out with in the estimate. </t>
        </r>
      </text>
    </comment>
    <comment ref="A13" authorId="0">
      <text>
        <r>
          <rPr>
            <sz val="9"/>
            <rFont val="Tahoma"/>
            <family val="2"/>
          </rPr>
          <t>This is critical for determine which Davis Bacon rates to use.</t>
        </r>
      </text>
    </comment>
    <comment ref="K13" authorId="0">
      <text>
        <r>
          <rPr>
            <sz val="9"/>
            <rFont val="Tahoma"/>
            <family val="2"/>
          </rPr>
          <t>List the name of the Architect's Company here</t>
        </r>
      </text>
    </comment>
    <comment ref="P13"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T13"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X13" authorId="0">
      <text>
        <r>
          <rPr>
            <sz val="9"/>
            <rFont val="Tahoma"/>
            <family val="2"/>
          </rPr>
          <t xml:space="preserve">Typcially materials are always taxed however varify by state. </t>
        </r>
      </text>
    </comment>
    <comment ref="A15" authorId="0">
      <text>
        <r>
          <rPr>
            <sz val="9"/>
            <rFont val="Tahoma"/>
            <family val="2"/>
          </rPr>
          <t>This is required to determine Davis/Bacon Rates</t>
        </r>
      </text>
    </comment>
    <comment ref="K15" authorId="0">
      <text>
        <r>
          <rPr>
            <sz val="9"/>
            <rFont val="Tahoma"/>
            <family val="2"/>
          </rPr>
          <t>Insert Architect's  name
 here</t>
        </r>
      </text>
    </comment>
    <comment ref="P15" authorId="0">
      <text>
        <r>
          <rPr>
            <sz val="9"/>
            <rFont val="Tahoma"/>
            <family val="2"/>
          </rPr>
          <t>Costs associated with any items listed here must be accounted for within the direct costs of the estimate.</t>
        </r>
      </text>
    </comment>
    <comment ref="T15"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X15" authorId="0">
      <text>
        <r>
          <rPr>
            <sz val="9"/>
            <rFont val="Tahoma"/>
            <family val="2"/>
          </rPr>
          <t xml:space="preserve">Varify by state if Labor is taxed.  If so insert Yes for labor costs to be calculated with taxes.
</t>
        </r>
      </text>
    </comment>
    <comment ref="P17" authorId="0">
      <text>
        <r>
          <rPr>
            <sz val="9"/>
            <rFont val="Tahoma"/>
            <family val="2"/>
          </rPr>
          <t>Pricing for this to be included with direct pricing by line item in labor, material, and  equipment.  This should not be a percentage</t>
        </r>
      </text>
    </comment>
    <comment ref="X17" authorId="0">
      <text>
        <r>
          <rPr>
            <sz val="9"/>
            <rFont val="Tahoma"/>
            <family val="2"/>
          </rPr>
          <t>Varify by state if Equipment is taxed.  If so insert Yes for equipment costs to be calculated with taxes.</t>
        </r>
      </text>
    </comment>
    <comment ref="B20"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20"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20"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K21"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V21"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1"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A22" authorId="0">
      <text>
        <r>
          <rPr>
            <b/>
            <sz val="9"/>
            <rFont val="Tahoma"/>
            <family val="2"/>
          </rPr>
          <t xml:space="preserve">Lines can be added or deleted by using the "Delete" or "Insert" function following by "Copy" or "Fill down" function to populate the new rows with the formulas.
</t>
        </r>
      </text>
    </comment>
    <comment ref="B22"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9" authorId="0">
      <text>
        <r>
          <rPr>
            <sz val="9"/>
            <rFont val="Tahoma"/>
            <family val="2"/>
          </rPr>
          <t xml:space="preserve">The following line items are for the added work of the modification.
</t>
        </r>
      </text>
    </comment>
    <comment ref="A54"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6"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7" authorId="0">
      <text>
        <r>
          <rPr>
            <sz val="10"/>
            <rFont val="Tahoma"/>
            <family val="2"/>
          </rPr>
          <t>Insert total amount of tradespersons required here</t>
        </r>
      </text>
    </comment>
    <comment ref="D57" authorId="0">
      <text>
        <r>
          <rPr>
            <sz val="10"/>
            <rFont val="Tahoma"/>
            <family val="2"/>
          </rPr>
          <t>This is the base salary that the individual is paid per hour</t>
        </r>
      </text>
    </comment>
    <comment ref="E57" authorId="0">
      <text>
        <r>
          <rPr>
            <sz val="10"/>
            <rFont val="Tahoma"/>
            <family val="2"/>
          </rPr>
          <t xml:space="preserve">This is non salary compensation paid to the employee  per hour for 401K, Medical insurance, vacation, vehical allowance, phone etc. </t>
        </r>
      </text>
    </comment>
    <comment ref="F57"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7" authorId="0">
      <text>
        <r>
          <rPr>
            <sz val="10"/>
            <rFont val="Tahoma"/>
            <family val="2"/>
          </rPr>
          <t>This is the total individual hourly rate</t>
        </r>
      </text>
    </comment>
    <comment ref="H57" authorId="0">
      <text>
        <r>
          <rPr>
            <sz val="10"/>
            <rFont val="Tahoma"/>
            <family val="2"/>
          </rPr>
          <t>This is the total rate for crews or mulitple individual i.e. 3 laborers</t>
        </r>
      </text>
    </comment>
    <comment ref="A81" authorId="0">
      <text>
        <r>
          <rPr>
            <sz val="10"/>
            <rFont val="Tahoma"/>
            <family val="2"/>
          </rPr>
          <t xml:space="preserve">These are the costs that the employer pays on behalf of the employee. All applicable percentages must be entered to develop accurate Labor Burden. These cannot included Home Office Overhead, profit, general condtions, design fees, fringe benefits, or in most cases bonus.
</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1">
      <text>
        <r>
          <rPr>
            <b/>
            <sz val="10"/>
            <rFont val="Tahoma"/>
            <family val="2"/>
          </rPr>
          <t xml:space="preserve">Federal Unemployment Tax  ( FUTA) </t>
        </r>
        <r>
          <rPr>
            <sz val="10"/>
            <rFont val="Tahoma"/>
            <family val="2"/>
          </rPr>
          <t xml:space="preserve"> Limit $56 per person per year</t>
        </r>
      </text>
    </comment>
    <comment ref="C82" authorId="0">
      <text>
        <r>
          <rPr>
            <b/>
            <sz val="9"/>
            <rFont val="Tahoma"/>
            <family val="2"/>
          </rPr>
          <t xml:space="preserve">State Unemployment Tax: </t>
        </r>
        <r>
          <rPr>
            <sz val="9"/>
            <rFont val="Tahoma"/>
            <family val="2"/>
          </rPr>
          <t xml:space="preserve">This tax varies by each state.  This tax is paid on the worker's salary up to the amount capped by the state.  The percent is also determined by the state.  Insert the following variables to determine the SUTA for this project.
</t>
        </r>
        <r>
          <rPr>
            <sz val="9"/>
            <rFont val="Tahoma"/>
            <family val="2"/>
          </rPr>
          <t xml:space="preserve">
</t>
        </r>
      </text>
    </comment>
    <comment ref="F82" authorId="0">
      <text>
        <r>
          <rPr>
            <sz val="9"/>
            <rFont val="Tahoma"/>
            <family val="2"/>
          </rPr>
          <t>This is optional since not all contractors provide training.  If it is determined that training is provided by the contractor, then a range of 1 - 2% is acceptable.</t>
        </r>
      </text>
    </comment>
    <comment ref="D83" authorId="0">
      <text>
        <r>
          <rPr>
            <sz val="9"/>
            <rFont val="Tahoma"/>
            <family val="2"/>
          </rPr>
          <t>Each state has a percent range with the low end for new employees. However, for purpose of this estimate using the high percent will generate the highest blended SUTA rate a contractor can use.  Rates are available on line.</t>
        </r>
      </text>
    </comment>
    <comment ref="A84" authorId="0">
      <text>
        <r>
          <rPr>
            <b/>
            <sz val="10"/>
            <rFont val="Tahoma"/>
            <family val="2"/>
          </rPr>
          <t>Medicare</t>
        </r>
        <r>
          <rPr>
            <sz val="10"/>
            <rFont val="Tahoma"/>
            <family val="2"/>
          </rPr>
          <t xml:space="preserve"> is fixed and typically adjusted at the beginning of the year</t>
        </r>
      </text>
    </comment>
    <comment ref="B84" authorId="0">
      <text>
        <r>
          <rPr>
            <b/>
            <sz val="9"/>
            <rFont val="Tahoma"/>
            <family val="2"/>
          </rPr>
          <t xml:space="preserve">Workman's Compensation </t>
        </r>
        <r>
          <rPr>
            <sz val="9"/>
            <rFont val="Tahoma"/>
            <family val="2"/>
          </rPr>
          <t xml:space="preserve">varies by state and contractor and needs to be varified and entered here.
</t>
        </r>
      </text>
    </comment>
    <comment ref="D84" authorId="0">
      <text>
        <r>
          <rPr>
            <sz val="9"/>
            <rFont val="Tahoma"/>
            <family val="2"/>
          </rPr>
          <t>Each state has a dollar cap that SUTA perceent rate can be assessed on, insert that cap number here..   Rates are available on line.</t>
        </r>
      </text>
    </comment>
    <comment ref="D85" authorId="0">
      <text>
        <r>
          <rPr>
            <sz val="9"/>
            <rFont val="Tahoma"/>
            <family val="2"/>
          </rPr>
          <t xml:space="preserve">SUTA rates are assessed on each individual worker.  For purpose of this estimate a blended average will suffice.  Simply insert the average base salary of the workers required for this estimate here, to aquire the blended average SUTA rate for this Modification.
</t>
        </r>
      </text>
    </comment>
    <comment ref="H85" authorId="0">
      <text>
        <r>
          <rPr>
            <sz val="9"/>
            <rFont val="Tahoma"/>
            <family val="2"/>
          </rPr>
          <t>this is the Labor Burden percentage to be applied to the Base and Fringe costs.</t>
        </r>
      </text>
    </comment>
    <comment ref="A44" authorId="0">
      <text>
        <r>
          <rPr>
            <b/>
            <sz val="9"/>
            <rFont val="Tahoma"/>
            <family val="2"/>
          </rPr>
          <t xml:space="preserve">Lines can be added or deleted by using the "Delete" or "Insert" function following by "Copy" or "Fill down" function to populate the new rows with the formulas.
</t>
        </r>
      </text>
    </comment>
    <comment ref="B44" authorId="0">
      <text>
        <r>
          <rPr>
            <sz val="9"/>
            <rFont val="Tahoma"/>
            <family val="2"/>
          </rPr>
          <t xml:space="preserve">Any specific general conditions associated with this modifications to be specifically listed out in detail here. </t>
        </r>
      </text>
    </comment>
    <comment ref="J54" authorId="0">
      <text>
        <r>
          <rPr>
            <sz val="9"/>
            <rFont val="Tahoma"/>
            <family val="2"/>
          </rPr>
          <t xml:space="preserve">This area is used for developing the equipment rates individually or by crew.  The Corps of Eingineers Equipment Website can be used for pricing of equipment. The "Construction Blue Book" and Local current pricing are also acceptable as additional pricing sources. However, when equipment unit pricing cannont be agreed upon The Corps of Engineers Pricing Schedule takes precendence over all other Sources.  Note: Unit pricing needs to be inserted into Unit$ of the Equipment Section manually.
</t>
        </r>
      </text>
    </comment>
    <comment ref="J56" authorId="0">
      <text>
        <r>
          <rPr>
            <sz val="9"/>
            <rFont val="Tahoma"/>
            <family val="2"/>
          </rPr>
          <t xml:space="preserve">Click here for access to Corps of Engineers Website which is the default of all equipment pricing.  </t>
        </r>
      </text>
    </comment>
    <comment ref="L57" authorId="0">
      <text>
        <r>
          <rPr>
            <sz val="9"/>
            <rFont val="Tahoma"/>
            <family val="2"/>
          </rPr>
          <t xml:space="preserve">List manufacturer and specific equipment model number here
</t>
        </r>
      </text>
    </comment>
    <comment ref="M57" authorId="0">
      <text>
        <r>
          <rPr>
            <sz val="9"/>
            <rFont val="Tahoma"/>
            <family val="2"/>
          </rPr>
          <t xml:space="preserve">Insert Corp of Engineers Reference number or applicable additiona information if Blue Book or Local Pricing
</t>
        </r>
      </text>
    </comment>
    <comment ref="O57" authorId="0">
      <text>
        <r>
          <rPr>
            <sz val="9"/>
            <rFont val="Tahoma"/>
            <family val="2"/>
          </rPr>
          <t xml:space="preserve">Use the drop down menu to choose the source of the equipment pricing used: 1. Corps = Corps of Engineers 2. Blue = Construction Blue Book 3. Local = Local Current Rental Pricing </t>
        </r>
      </text>
    </comment>
    <comment ref="P57" authorId="0">
      <text>
        <r>
          <rPr>
            <sz val="9"/>
            <rFont val="Tahoma"/>
            <family val="2"/>
          </rPr>
          <t>Input the rate being used, note Corps of Engineers rates include operating costs</t>
        </r>
      </text>
    </comment>
    <comment ref="Q57" authorId="0">
      <text>
        <r>
          <rPr>
            <sz val="9"/>
            <rFont val="Tahoma"/>
            <family val="2"/>
          </rPr>
          <t xml:space="preserve">FOM is for Fuel, Oil, &amp; Maintenance or Operating Costs. Blue Book has a separate line item for operating costs and is inputted here.  Local pricing does not include operating costs so it has to be calculated and inserted here.  If using Corps Of Engineers Rates, the pricing is within their base rate and therefore no pricing is required here.  </t>
        </r>
      </text>
    </comment>
    <comment ref="S57" authorId="0">
      <text>
        <r>
          <rPr>
            <sz val="9"/>
            <rFont val="Tahoma"/>
            <family val="2"/>
          </rPr>
          <t xml:space="preserve">This is the total unit rate for the equipment and needs to be manually inserted into the equipment pricing above.
</t>
        </r>
      </text>
    </comment>
    <comment ref="V7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List>
</comments>
</file>

<file path=xl/comments9.xml><?xml version="1.0" encoding="utf-8"?>
<comments xmlns="http://schemas.openxmlformats.org/spreadsheetml/2006/main">
  <authors>
    <author>cosgood</author>
    <author>Chris Osgood</author>
  </authors>
  <commentList>
    <comment ref="A1" authorId="0">
      <text>
        <r>
          <rPr>
            <b/>
            <sz val="14"/>
            <rFont val="Tahoma"/>
            <family val="2"/>
          </rPr>
          <t xml:space="preserve"> </t>
        </r>
        <r>
          <rPr>
            <b/>
            <u val="single"/>
            <sz val="18"/>
            <rFont val="Tahoma"/>
            <family val="2"/>
          </rPr>
          <t>General Comments</t>
        </r>
        <r>
          <rPr>
            <b/>
            <sz val="18"/>
            <rFont val="Tahoma"/>
            <family val="2"/>
          </rPr>
          <t xml:space="preserve">
ENTER INTO THE LIGHT GREEN CELLS ONLY
</t>
        </r>
        <r>
          <rPr>
            <b/>
            <sz val="11"/>
            <rFont val="Tahoma"/>
            <family val="2"/>
          </rPr>
          <t xml:space="preserve">
For an explanation of how this spread sheet works, various cells have red comment  triangles to describe the intent of the cell or that area of the spreadsheet.  
For example:
This cell is for the Total Cost of this specific Modification Line Item.  IN ADDITION,  IF WHILE INPUTTING DATA INTO THIS SPREADSHEET A MAJOR FORMULA ERROR OCCURS, THIS CELL "A1 - G1",  WILL IMMEDIATLY TURN RED, ALLOWING YOU TO IMMEDIATLY FIX THE IMPUTTING ERROR. ONCE THE ERROR IS FIXED, THE CELL WILL RETURN TO GREEN. 
Note: Enter ALL data into INFORMATION &amp; STATISTICS section first, then the ESTIMATING SECTION next.  
For Modifications with multiple cost items, this spreadsheet has tabs at the bottom Labeled "Item".  General Information that is the same for all "Items" on the tabs are linked so when you input on the "Item 1" tab it will show-up in the remaining tabs of this spreadsheet. Examples of this are Park Name, Labor Tax, GC Overhead, Profit, etc.  
The "Item" tabs are tied to the "Mod Summary" tab which shows the total cost of a Modification that has multiple line items. 
TO REMOVE THIS AND OTHER COMMENTS, PLACE MOUSE IN CELL WITH RED TRIANGLE,  RIGHT CLICK TO OPEN DROP DOWN MENU, RIGHT CLICK ON HIDE OR DELETE COMMENT.</t>
        </r>
      </text>
    </comment>
    <comment ref="G2" authorId="0">
      <text>
        <r>
          <rPr>
            <sz val="9"/>
            <rFont val="Tahoma"/>
            <family val="2"/>
          </rPr>
          <t xml:space="preserve">After the initial estimate is completed, any revisons are to be numbered here with the new estimate date.
</t>
        </r>
      </text>
    </comment>
    <comment ref="J2"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D7" authorId="0">
      <text>
        <r>
          <rPr>
            <sz val="9"/>
            <rFont val="Tahoma"/>
            <family val="2"/>
          </rPr>
          <t xml:space="preserve">Insert Davis Bacon Decision here in format shown.  When accessing Davis Bacon Website use this format in "Refine your query" Search box to find the correct contract decision 
</t>
        </r>
      </text>
    </comment>
    <comment ref="K7" authorId="0">
      <text>
        <r>
          <rPr>
            <sz val="9"/>
            <rFont val="Tahoma"/>
            <family val="2"/>
          </rPr>
          <t>List the name of the Contractor here</t>
        </r>
      </text>
    </comment>
    <comment ref="P7" authorId="0">
      <text>
        <r>
          <rPr>
            <sz val="9"/>
            <rFont val="Tahoma"/>
            <family val="2"/>
          </rPr>
          <t>Insert date of work start.  If longer then 30 day from time of estimate, then apply appropriate escalation contingency below.</t>
        </r>
      </text>
    </comment>
    <comment ref="T7" authorId="0">
      <text>
        <r>
          <rPr>
            <sz val="10"/>
            <rFont val="Tahoma"/>
            <family val="2"/>
          </rPr>
          <t xml:space="preserve">Percentage rates entered here will transfer to column W below and be calculated on the total cost of the subcontractor/supplier direct costs.  This is the same for Subcontractor Profit and Subcontractor Bond cells </t>
        </r>
      </text>
    </comment>
    <comment ref="X7" authorId="0">
      <text>
        <r>
          <rPr>
            <sz val="9"/>
            <rFont val="Tahoma"/>
            <family val="2"/>
          </rPr>
          <t>State, Local, and Other Sales tax Percentage rates entered here will be calculated on the total cost of those items that are taxed.  i.e. materials, labor, &amp; equipment.  After determining what areas are taxed enter Yes or No into three tax boxes immediately below</t>
        </r>
      </text>
    </comment>
    <comment ref="D9" authorId="0">
      <text>
        <r>
          <rPr>
            <sz val="9"/>
            <rFont val="Tahoma"/>
            <family val="2"/>
          </rPr>
          <t xml:space="preserve">Scan actual solictation and save in the project file, then Insert HYPERLINK here to access actual solication.  
</t>
        </r>
      </text>
    </comment>
    <comment ref="H9" authorId="0">
      <text>
        <r>
          <rPr>
            <sz val="9"/>
            <rFont val="Tahoma"/>
            <family val="2"/>
          </rPr>
          <t>Insert the Contract Line Item Number "CLIN" here which should be a consecutive number from previous MOD's.</t>
        </r>
      </text>
    </comment>
    <comment ref="K9" authorId="0">
      <text>
        <r>
          <rPr>
            <sz val="9"/>
            <rFont val="Tahoma"/>
            <family val="2"/>
          </rPr>
          <t>Insert Contractor's estimator or contact
 here</t>
        </r>
      </text>
    </comment>
    <comment ref="P9"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A11" authorId="0">
      <text>
        <r>
          <rPr>
            <sz val="9"/>
            <rFont val="Tahoma"/>
            <family val="2"/>
          </rPr>
          <t>This is critical for determine which Davis Bacon rates to use.</t>
        </r>
      </text>
    </comment>
    <comment ref="P11" authorId="0">
      <text>
        <r>
          <rPr>
            <sz val="9"/>
            <rFont val="Tahoma"/>
            <family val="2"/>
          </rPr>
          <t xml:space="preserve">If extreme weather is expected then costs associated with it should be specifically called out with in the estimate. </t>
        </r>
      </text>
    </comment>
    <comment ref="A13" authorId="0">
      <text>
        <r>
          <rPr>
            <sz val="9"/>
            <rFont val="Tahoma"/>
            <family val="2"/>
          </rPr>
          <t>This is critical for determine which Davis Bacon rates to use.</t>
        </r>
      </text>
    </comment>
    <comment ref="K13" authorId="0">
      <text>
        <r>
          <rPr>
            <sz val="9"/>
            <rFont val="Tahoma"/>
            <family val="2"/>
          </rPr>
          <t>List the name of the Architect's Company here</t>
        </r>
      </text>
    </comment>
    <comment ref="P13"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T13"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X13" authorId="0">
      <text>
        <r>
          <rPr>
            <sz val="9"/>
            <rFont val="Tahoma"/>
            <family val="2"/>
          </rPr>
          <t xml:space="preserve">Typcially materials are always taxed however varify by state. </t>
        </r>
      </text>
    </comment>
    <comment ref="A15" authorId="0">
      <text>
        <r>
          <rPr>
            <sz val="9"/>
            <rFont val="Tahoma"/>
            <family val="2"/>
          </rPr>
          <t>This is required to determine Davis/Bacon Rates</t>
        </r>
      </text>
    </comment>
    <comment ref="K15" authorId="0">
      <text>
        <r>
          <rPr>
            <sz val="9"/>
            <rFont val="Tahoma"/>
            <family val="2"/>
          </rPr>
          <t>Insert Architect's  name
 here</t>
        </r>
      </text>
    </comment>
    <comment ref="P15" authorId="0">
      <text>
        <r>
          <rPr>
            <sz val="9"/>
            <rFont val="Tahoma"/>
            <family val="2"/>
          </rPr>
          <t>Costs associated with any items listed here must be accounted for within the direct costs of the estimate.</t>
        </r>
      </text>
    </comment>
    <comment ref="T15"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X15" authorId="0">
      <text>
        <r>
          <rPr>
            <sz val="9"/>
            <rFont val="Tahoma"/>
            <family val="2"/>
          </rPr>
          <t xml:space="preserve">Varify by state if Labor is taxed.  If so insert Yes for labor costs to be calculated with taxes.
</t>
        </r>
      </text>
    </comment>
    <comment ref="P17" authorId="0">
      <text>
        <r>
          <rPr>
            <sz val="9"/>
            <rFont val="Tahoma"/>
            <family val="2"/>
          </rPr>
          <t>Pricing for this to be included with direct pricing by line item in labor, material, and  equipment.  This should not be a percentage</t>
        </r>
      </text>
    </comment>
    <comment ref="X17" authorId="0">
      <text>
        <r>
          <rPr>
            <sz val="9"/>
            <rFont val="Tahoma"/>
            <family val="2"/>
          </rPr>
          <t>Varify by state if Equipment is taxed.  If so insert Yes for equipment costs to be calculated with taxes.</t>
        </r>
      </text>
    </comment>
    <comment ref="B20"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20"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20"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K21"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V21"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1"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A22" authorId="0">
      <text>
        <r>
          <rPr>
            <b/>
            <sz val="9"/>
            <rFont val="Tahoma"/>
            <family val="2"/>
          </rPr>
          <t xml:space="preserve">Lines can be added or deleted by using the "Delete" or "Insert" function following by "Copy" or "Fill down" function to populate the new rows with the formulas.
</t>
        </r>
      </text>
    </comment>
    <comment ref="B22"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9" authorId="0">
      <text>
        <r>
          <rPr>
            <sz val="9"/>
            <rFont val="Tahoma"/>
            <family val="2"/>
          </rPr>
          <t xml:space="preserve">The following line items are for the added work of the modification.
</t>
        </r>
      </text>
    </comment>
    <comment ref="A54"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6"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7" authorId="0">
      <text>
        <r>
          <rPr>
            <sz val="10"/>
            <rFont val="Tahoma"/>
            <family val="2"/>
          </rPr>
          <t>Insert total amount of tradespersons required here</t>
        </r>
      </text>
    </comment>
    <comment ref="D57" authorId="0">
      <text>
        <r>
          <rPr>
            <sz val="10"/>
            <rFont val="Tahoma"/>
            <family val="2"/>
          </rPr>
          <t>This is the base salary that the individual is paid per hour</t>
        </r>
      </text>
    </comment>
    <comment ref="E57" authorId="0">
      <text>
        <r>
          <rPr>
            <sz val="10"/>
            <rFont val="Tahoma"/>
            <family val="2"/>
          </rPr>
          <t xml:space="preserve">This is non salary compensation paid to the employee  per hour for 401K, Medical insurance, vacation, vehical allowance, phone etc. </t>
        </r>
      </text>
    </comment>
    <comment ref="F57"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7" authorId="0">
      <text>
        <r>
          <rPr>
            <sz val="10"/>
            <rFont val="Tahoma"/>
            <family val="2"/>
          </rPr>
          <t>This is the total individual hourly rate</t>
        </r>
      </text>
    </comment>
    <comment ref="H57" authorId="0">
      <text>
        <r>
          <rPr>
            <sz val="10"/>
            <rFont val="Tahoma"/>
            <family val="2"/>
          </rPr>
          <t>This is the total rate for crews or mulitple individual i.e. 3 laborers</t>
        </r>
      </text>
    </comment>
    <comment ref="A81" authorId="0">
      <text>
        <r>
          <rPr>
            <sz val="10"/>
            <rFont val="Tahoma"/>
            <family val="2"/>
          </rPr>
          <t xml:space="preserve">These are the costs that the employer pays on behalf of the employee. All applicable percentages must be entered to develop accurate Labor Burden. These cannot included Home Office Overhead, profit, general condtions, design fees, fringe benefits, or in most cases bonus.
</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1">
      <text>
        <r>
          <rPr>
            <b/>
            <sz val="10"/>
            <rFont val="Tahoma"/>
            <family val="2"/>
          </rPr>
          <t xml:space="preserve">Federal Unemployment Tax  ( FUTA) </t>
        </r>
        <r>
          <rPr>
            <sz val="10"/>
            <rFont val="Tahoma"/>
            <family val="2"/>
          </rPr>
          <t xml:space="preserve"> Limit $56 per person per year</t>
        </r>
      </text>
    </comment>
    <comment ref="C82" authorId="0">
      <text>
        <r>
          <rPr>
            <b/>
            <sz val="9"/>
            <rFont val="Tahoma"/>
            <family val="2"/>
          </rPr>
          <t xml:space="preserve">State Unemployment Tax: </t>
        </r>
        <r>
          <rPr>
            <sz val="9"/>
            <rFont val="Tahoma"/>
            <family val="2"/>
          </rPr>
          <t xml:space="preserve">This tax varies by each state.  This tax is paid on the worker's salary up to the amount capped by the state.  The percent is also determined by the state.  Insert the following variables to determine the SUTA for this project.
</t>
        </r>
        <r>
          <rPr>
            <sz val="9"/>
            <rFont val="Tahoma"/>
            <family val="2"/>
          </rPr>
          <t xml:space="preserve">
</t>
        </r>
      </text>
    </comment>
    <comment ref="F82" authorId="0">
      <text>
        <r>
          <rPr>
            <sz val="9"/>
            <rFont val="Tahoma"/>
            <family val="2"/>
          </rPr>
          <t>This is optional since not all contractors provide training.  If it is determined that training is provided by the contractor, then a range of 1 - 2% is acceptable.</t>
        </r>
      </text>
    </comment>
    <comment ref="D83" authorId="0">
      <text>
        <r>
          <rPr>
            <sz val="9"/>
            <rFont val="Tahoma"/>
            <family val="2"/>
          </rPr>
          <t>Each state has a percent range with the low end for new employees. However, for purpose of this estimate using the high percent will generate the highest blended SUTA rate a contractor can use.  Rates are available on line.</t>
        </r>
      </text>
    </comment>
    <comment ref="A84" authorId="0">
      <text>
        <r>
          <rPr>
            <b/>
            <sz val="10"/>
            <rFont val="Tahoma"/>
            <family val="2"/>
          </rPr>
          <t>Medicare</t>
        </r>
        <r>
          <rPr>
            <sz val="10"/>
            <rFont val="Tahoma"/>
            <family val="2"/>
          </rPr>
          <t xml:space="preserve"> is fixed and typically adjusted at the beginning of the year</t>
        </r>
      </text>
    </comment>
    <comment ref="B84" authorId="0">
      <text>
        <r>
          <rPr>
            <b/>
            <sz val="9"/>
            <rFont val="Tahoma"/>
            <family val="2"/>
          </rPr>
          <t xml:space="preserve">Workman's Compensation </t>
        </r>
        <r>
          <rPr>
            <sz val="9"/>
            <rFont val="Tahoma"/>
            <family val="2"/>
          </rPr>
          <t xml:space="preserve">varies by state and contractor and needs to be varified and entered here.
</t>
        </r>
      </text>
    </comment>
    <comment ref="D84" authorId="0">
      <text>
        <r>
          <rPr>
            <sz val="9"/>
            <rFont val="Tahoma"/>
            <family val="2"/>
          </rPr>
          <t>Each state has a dollar cap that SUTA perceent rate can be assessed on, insert that cap number here..   Rates are available on line.</t>
        </r>
      </text>
    </comment>
    <comment ref="D85" authorId="0">
      <text>
        <r>
          <rPr>
            <sz val="9"/>
            <rFont val="Tahoma"/>
            <family val="2"/>
          </rPr>
          <t xml:space="preserve">SUTA rates are assessed on each individual worker.  For purpose of this estimate a blended average will suffice.  Simply insert the average base salary of the workers required for this estimate here, to aquire the blended average SUTA rate for this Modification.
</t>
        </r>
      </text>
    </comment>
    <comment ref="H85" authorId="0">
      <text>
        <r>
          <rPr>
            <sz val="9"/>
            <rFont val="Tahoma"/>
            <family val="2"/>
          </rPr>
          <t>this is the Labor Burden percentage to be applied to the Base and Fringe costs.</t>
        </r>
      </text>
    </comment>
    <comment ref="A44" authorId="0">
      <text>
        <r>
          <rPr>
            <b/>
            <sz val="9"/>
            <rFont val="Tahoma"/>
            <family val="2"/>
          </rPr>
          <t xml:space="preserve">Lines can be added or deleted by using the "Delete" or "Insert" function following by "Copy" or "Fill down" function to populate the new rows with the formulas.
</t>
        </r>
      </text>
    </comment>
    <comment ref="B44" authorId="0">
      <text>
        <r>
          <rPr>
            <sz val="9"/>
            <rFont val="Tahoma"/>
            <family val="2"/>
          </rPr>
          <t xml:space="preserve">Any specific general conditions associated with this modifications to be specifically listed out in detail here. </t>
        </r>
      </text>
    </comment>
    <comment ref="J54" authorId="0">
      <text>
        <r>
          <rPr>
            <sz val="9"/>
            <rFont val="Tahoma"/>
            <family val="2"/>
          </rPr>
          <t xml:space="preserve">This area is used for developing the equipment rates individually or by crew.  The Corps of Eingineers Equipment Website can be used for pricing of equipment. The "Construction Blue Book" and Local current pricing are also acceptable as additional pricing sources. However, when equipment unit pricing cannont be agreed upon The Corps of Engineers Pricing Schedule takes precendence over all other Sources.  Note: Unit pricing needs to be inserted into Unit$ of the Equipment Section manually.
</t>
        </r>
      </text>
    </comment>
    <comment ref="J56" authorId="0">
      <text>
        <r>
          <rPr>
            <sz val="9"/>
            <rFont val="Tahoma"/>
            <family val="2"/>
          </rPr>
          <t xml:space="preserve">Click here for access to Corps of Engineers Website which is the default of all equipment pricing.  </t>
        </r>
      </text>
    </comment>
    <comment ref="L57" authorId="0">
      <text>
        <r>
          <rPr>
            <sz val="9"/>
            <rFont val="Tahoma"/>
            <family val="2"/>
          </rPr>
          <t xml:space="preserve">List manufacturer and specific equipment model number here
</t>
        </r>
      </text>
    </comment>
    <comment ref="M57" authorId="0">
      <text>
        <r>
          <rPr>
            <sz val="9"/>
            <rFont val="Tahoma"/>
            <family val="2"/>
          </rPr>
          <t xml:space="preserve">Insert Corp of Engineers Reference number or applicable additiona information if Blue Book or Local Pricing
</t>
        </r>
      </text>
    </comment>
    <comment ref="O57" authorId="0">
      <text>
        <r>
          <rPr>
            <sz val="9"/>
            <rFont val="Tahoma"/>
            <family val="2"/>
          </rPr>
          <t xml:space="preserve">Use the drop down menu to choose the source of the equipment pricing used: 1. Corps = Corps of Engineers 2. Blue = Construction Blue Book 3. Local = Local Current Rental Pricing </t>
        </r>
      </text>
    </comment>
    <comment ref="P57" authorId="0">
      <text>
        <r>
          <rPr>
            <sz val="9"/>
            <rFont val="Tahoma"/>
            <family val="2"/>
          </rPr>
          <t>Input the rate being used, note Corps of Engineers rates include operating costs</t>
        </r>
      </text>
    </comment>
    <comment ref="Q57" authorId="0">
      <text>
        <r>
          <rPr>
            <sz val="9"/>
            <rFont val="Tahoma"/>
            <family val="2"/>
          </rPr>
          <t xml:space="preserve">FOM is for Fuel, Oil, &amp; Maintenance or Operating Costs. Blue Book has a separate line item for operating costs and is inputted here.  Local pricing does not include operating costs so it has to be calculated and inserted here.  If using Corps Of Engineers Rates, the pricing is within their base rate and therefore no pricing is required here.  </t>
        </r>
      </text>
    </comment>
    <comment ref="S57" authorId="0">
      <text>
        <r>
          <rPr>
            <sz val="9"/>
            <rFont val="Tahoma"/>
            <family val="2"/>
          </rPr>
          <t xml:space="preserve">This is the total unit rate for the equipment and needs to be manually inserted into the equipment pricing above.
</t>
        </r>
      </text>
    </comment>
    <comment ref="V7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List>
</comments>
</file>

<file path=xl/sharedStrings.xml><?xml version="1.0" encoding="utf-8"?>
<sst xmlns="http://schemas.openxmlformats.org/spreadsheetml/2006/main" count="3461" uniqueCount="198">
  <si>
    <t>EQUIPMENT</t>
  </si>
  <si>
    <t>SUBTOTAL</t>
  </si>
  <si>
    <t>MATERIAL</t>
  </si>
  <si>
    <t>TOTAL COST</t>
  </si>
  <si>
    <t>Quantity</t>
  </si>
  <si>
    <t>Total</t>
  </si>
  <si>
    <t>Subtotal</t>
  </si>
  <si>
    <t>LABOR (inc fringe benefits)</t>
  </si>
  <si>
    <t>SUBTOTALS</t>
  </si>
  <si>
    <t>TOTAL</t>
  </si>
  <si>
    <t>DIVISIONAL WORK</t>
  </si>
  <si>
    <t>LINE</t>
  </si>
  <si>
    <t>DEDUCTIONS</t>
  </si>
  <si>
    <t>ADDITIONS</t>
  </si>
  <si>
    <t>Markup</t>
  </si>
  <si>
    <t>Subcontractor Overhead</t>
  </si>
  <si>
    <t>Subcontractor Profit</t>
  </si>
  <si>
    <t>Subcontractor Bond</t>
  </si>
  <si>
    <t>GENERAL CONDITIONS</t>
  </si>
  <si>
    <t>Unit$</t>
  </si>
  <si>
    <t>sf</t>
  </si>
  <si>
    <t>hr</t>
  </si>
  <si>
    <t>Base</t>
  </si>
  <si>
    <t>Fringe</t>
  </si>
  <si>
    <t>Tot/Hr</t>
  </si>
  <si>
    <t>Qty/Hr</t>
  </si>
  <si>
    <t>General Contractor</t>
  </si>
  <si>
    <t>Subcontractor</t>
  </si>
  <si>
    <t>Check Number</t>
  </si>
  <si>
    <t>None</t>
  </si>
  <si>
    <t>Overall Time Frame</t>
  </si>
  <si>
    <t>$/Unit</t>
  </si>
  <si>
    <t>State</t>
  </si>
  <si>
    <t>County</t>
  </si>
  <si>
    <t>Yes</t>
  </si>
  <si>
    <t>No</t>
  </si>
  <si>
    <t>Design/Build</t>
  </si>
  <si>
    <t>File Location</t>
  </si>
  <si>
    <t>Weather Protection</t>
  </si>
  <si>
    <t>Night/Day Work</t>
  </si>
  <si>
    <t xml:space="preserve">Other Taxes </t>
  </si>
  <si>
    <t>Approximate Start</t>
  </si>
  <si>
    <t>Winter</t>
  </si>
  <si>
    <t>Rain</t>
  </si>
  <si>
    <t>Heat</t>
  </si>
  <si>
    <t>Night Work</t>
  </si>
  <si>
    <t>Day Work</t>
  </si>
  <si>
    <t>Day &amp; Night Work</t>
  </si>
  <si>
    <t>INSURANCE</t>
  </si>
  <si>
    <t>%MU</t>
  </si>
  <si>
    <t>PMIS #</t>
  </si>
  <si>
    <t>NPS Project Manager</t>
  </si>
  <si>
    <t>NPS Project Specialist</t>
  </si>
  <si>
    <t>RFP #</t>
  </si>
  <si>
    <t>For Sub/GC</t>
  </si>
  <si>
    <t>For Design/Build</t>
  </si>
  <si>
    <t>Save for formulas</t>
  </si>
  <si>
    <t>Remoteness</t>
  </si>
  <si>
    <t>Within 1 hr of Support City</t>
  </si>
  <si>
    <t>Within 2 hr of Support City</t>
  </si>
  <si>
    <t>Over 2 hr of Support City</t>
  </si>
  <si>
    <t>Access by Air Only</t>
  </si>
  <si>
    <t>Access by Boat Only</t>
  </si>
  <si>
    <t>Contractor</t>
  </si>
  <si>
    <t>Park Name</t>
  </si>
  <si>
    <t>Special Protection</t>
  </si>
  <si>
    <t>Animal</t>
  </si>
  <si>
    <t>Historical</t>
  </si>
  <si>
    <t>Hazardous Materials</t>
  </si>
  <si>
    <t>Breathable Air</t>
  </si>
  <si>
    <t>Multiple</t>
  </si>
  <si>
    <t>Other</t>
  </si>
  <si>
    <t>Western</t>
  </si>
  <si>
    <t>Eastern</t>
  </si>
  <si>
    <t>Contract No.</t>
  </si>
  <si>
    <t>MISCELLANEOUS</t>
  </si>
  <si>
    <t>Labor Tax</t>
  </si>
  <si>
    <t>Equipment Tax</t>
  </si>
  <si>
    <t>GENERAL CLARIFICATIONS AND EXCLUSIONS</t>
  </si>
  <si>
    <t>Labor</t>
  </si>
  <si>
    <t>Material</t>
  </si>
  <si>
    <t>Equipment</t>
  </si>
  <si>
    <t>Sub M/U</t>
  </si>
  <si>
    <t>Taxes</t>
  </si>
  <si>
    <t>Markups</t>
  </si>
  <si>
    <t>Hourly Rates</t>
  </si>
  <si>
    <t>Qty</t>
  </si>
  <si>
    <t>Rate</t>
  </si>
  <si>
    <t>Contractor's Company</t>
  </si>
  <si>
    <t>Mod Number</t>
  </si>
  <si>
    <t>Estimate Date</t>
  </si>
  <si>
    <t>Park Acronym</t>
  </si>
  <si>
    <t>Contractor's Contact</t>
  </si>
  <si>
    <t>Architect's Company</t>
  </si>
  <si>
    <t>Architect's Contact</t>
  </si>
  <si>
    <t>Architects's Phone Number</t>
  </si>
  <si>
    <t>Direct Cost</t>
  </si>
  <si>
    <t>Davis/Bacon Decision</t>
  </si>
  <si>
    <t>Access Davis Bacon Website Here</t>
  </si>
  <si>
    <t>SS</t>
  </si>
  <si>
    <t>Medicare</t>
  </si>
  <si>
    <t>FUTA</t>
  </si>
  <si>
    <t>SUTA</t>
  </si>
  <si>
    <t>WC</t>
  </si>
  <si>
    <t>Burden</t>
  </si>
  <si>
    <t xml:space="preserve">Total Hr </t>
  </si>
  <si>
    <t>Contractor Phone Number</t>
  </si>
  <si>
    <t>Local Sales Tax</t>
  </si>
  <si>
    <t>State Sales Tax</t>
  </si>
  <si>
    <t>Estimated By</t>
  </si>
  <si>
    <t>Hyperlink to Solication</t>
  </si>
  <si>
    <t>CLIN</t>
  </si>
  <si>
    <t>Unit Cost</t>
  </si>
  <si>
    <t>Overall Unit</t>
  </si>
  <si>
    <t>NATIONAL PARK SERVICE</t>
  </si>
  <si>
    <t>Modification Cost Summary</t>
  </si>
  <si>
    <t>Mtrl Tax</t>
  </si>
  <si>
    <t>QUANTITY</t>
  </si>
  <si>
    <t>OVERALL QUANTITY</t>
  </si>
  <si>
    <t>Crew &amp;</t>
  </si>
  <si>
    <t>Electrician</t>
  </si>
  <si>
    <t>Carpenter</t>
  </si>
  <si>
    <t>Operator</t>
  </si>
  <si>
    <t>Painter</t>
  </si>
  <si>
    <t>Plumber</t>
  </si>
  <si>
    <t>Sheetmetal</t>
  </si>
  <si>
    <t>Sprinkler Fitter</t>
  </si>
  <si>
    <t>Laborer</t>
  </si>
  <si>
    <t>Labor Sales Tax</t>
  </si>
  <si>
    <t>Material Sales Tax</t>
  </si>
  <si>
    <t>Equipment Sales Tax</t>
  </si>
  <si>
    <t>Total Equipment Cost</t>
  </si>
  <si>
    <t>Total Material Costs</t>
  </si>
  <si>
    <t>Total Labor Costs</t>
  </si>
  <si>
    <t>Total Sub Costs</t>
  </si>
  <si>
    <t>Total Sub Markup</t>
  </si>
  <si>
    <t>LABOR RATES WORKSHEET</t>
  </si>
  <si>
    <t>EQUIPMENT RATES WORKSHEET</t>
  </si>
  <si>
    <t>GENERAL CONTRACTOR MARKUPS</t>
  </si>
  <si>
    <t>Total Sales Taxes</t>
  </si>
  <si>
    <t>Total Sales Tax %</t>
  </si>
  <si>
    <t>Item</t>
  </si>
  <si>
    <t>Number</t>
  </si>
  <si>
    <t>Home Office Overhead</t>
  </si>
  <si>
    <t>Profit</t>
  </si>
  <si>
    <t>Bond</t>
  </si>
  <si>
    <t>General Liability</t>
  </si>
  <si>
    <t>Design Liability</t>
  </si>
  <si>
    <t>HOME OFFICE &amp; PROFIT</t>
  </si>
  <si>
    <t>MODIFICATION DESCRIPTION</t>
  </si>
  <si>
    <t>Crew</t>
  </si>
  <si>
    <t>Tradesperson</t>
  </si>
  <si>
    <t>Check Number #1</t>
  </si>
  <si>
    <t>Check Number #2</t>
  </si>
  <si>
    <t>Variance #1</t>
  </si>
  <si>
    <t>Variance #2</t>
  </si>
  <si>
    <t>Modification</t>
  </si>
  <si>
    <t>Variance</t>
  </si>
  <si>
    <t>Corps Of Engineers Equipment Website</t>
  </si>
  <si>
    <t>REV</t>
  </si>
  <si>
    <t>http://www.wdol.gov/dba.aspx#14</t>
  </si>
  <si>
    <t>Concrete Finisher</t>
  </si>
  <si>
    <t>Ave Salary</t>
  </si>
  <si>
    <t>State%</t>
  </si>
  <si>
    <t>State Cap</t>
  </si>
  <si>
    <t>Ave</t>
  </si>
  <si>
    <t>LABOR</t>
  </si>
  <si>
    <t>BURDEN</t>
  </si>
  <si>
    <t>Worker</t>
  </si>
  <si>
    <t>Labor Burden Calculation</t>
  </si>
  <si>
    <t>Training</t>
  </si>
  <si>
    <t>FOM</t>
  </si>
  <si>
    <t>Source</t>
  </si>
  <si>
    <t>Corps</t>
  </si>
  <si>
    <t>Blue</t>
  </si>
  <si>
    <t>Local</t>
  </si>
  <si>
    <t>Individual Equipment</t>
  </si>
  <si>
    <t xml:space="preserve">Equipment </t>
  </si>
  <si>
    <t>Prod/Hr</t>
  </si>
  <si>
    <t>SF</t>
  </si>
  <si>
    <t>Zip Code</t>
  </si>
  <si>
    <t>Open</t>
  </si>
  <si>
    <t>REQUIRED SPREADSHEET DATA SECTION</t>
  </si>
  <si>
    <t>GENERAL INFORMATION SECTION</t>
  </si>
  <si>
    <t>TESTING &amp; INSPECTIONS</t>
  </si>
  <si>
    <t>Testing &amp; Inspections</t>
  </si>
  <si>
    <t>http://140.194.76.129/publications/eng-pamphlets/EP_1110-1-8/toc.html</t>
  </si>
  <si>
    <t>Model #</t>
  </si>
  <si>
    <t>Reference</t>
  </si>
  <si>
    <t>Architectural Design Fees</t>
  </si>
  <si>
    <t>Is Critical Path Impacted as a direct result of this Modification?</t>
  </si>
  <si>
    <t>Labor, Materals, Equip, &amp; Taxes</t>
  </si>
  <si>
    <t xml:space="preserve">TOTAL DIRECT COST </t>
  </si>
  <si>
    <t xml:space="preserve">Testing &amp; </t>
  </si>
  <si>
    <t>Inspections</t>
  </si>
  <si>
    <t>Insurances</t>
  </si>
  <si>
    <t>Miscellaneous</t>
  </si>
  <si>
    <t>Equipment Crew</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</si>
</sst>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quot;$&quot;#,##0.0_);[Red]\(&quot;$&quot;#,##0.0\)"/>
    <numFmt numFmtId="171" formatCode="&quot;$&quot;#,##0.0"/>
    <numFmt numFmtId="172" formatCode="&quot;$&quot;#,##0"/>
    <numFmt numFmtId="173" formatCode="&quot;$&quot;#,##0.000"/>
    <numFmt numFmtId="174" formatCode="&quot;$&quot;#,##0.0000"/>
    <numFmt numFmtId="175" formatCode="&quot;$&quot;#,##0.00000"/>
    <numFmt numFmtId="176" formatCode="&quot;$&quot;#,##0.000000"/>
    <numFmt numFmtId="177" formatCode="&quot;$&quot;#,##0.0000000"/>
    <numFmt numFmtId="178" formatCode="&quot;$&quot;#,##0.00000000"/>
    <numFmt numFmtId="179" formatCode="&quot;$&quot;#,##0.000000000"/>
    <numFmt numFmtId="180" formatCode="&quot;$&quot;#,##0.0000000000"/>
    <numFmt numFmtId="181" formatCode="_(* #,##0.0_);_(* \(#,##0.0\);_(* &quot;-&quot;??_);_(@_)"/>
    <numFmt numFmtId="182" formatCode="_(* #,##0_);_(* \(#,##0\);_(* &quot;-&quot;??_);_(@_)"/>
    <numFmt numFmtId="183" formatCode="0.0"/>
    <numFmt numFmtId="184" formatCode="0.00000"/>
    <numFmt numFmtId="185" formatCode="0.0000"/>
    <numFmt numFmtId="186" formatCode="0.000"/>
    <numFmt numFmtId="187" formatCode="#,##0.0_);[Red]\(#,##0.0\)"/>
    <numFmt numFmtId="188" formatCode="[$-409]dddd\,\ mmmm\ dd\,\ yyyy"/>
    <numFmt numFmtId="189" formatCode="[$-409]mmmm\ d\,\ yyyy;@"/>
    <numFmt numFmtId="190" formatCode="0.000000"/>
    <numFmt numFmtId="191" formatCode="0.0000000"/>
    <numFmt numFmtId="192" formatCode="0.00000000"/>
    <numFmt numFmtId="193" formatCode="0.000000000"/>
    <numFmt numFmtId="194" formatCode="0.0000000000"/>
    <numFmt numFmtId="195" formatCode="0.00000000000"/>
  </numFmts>
  <fonts count="74">
    <font>
      <sz val="10"/>
      <name val="Arial"/>
      <family val="0"/>
    </font>
    <font>
      <b/>
      <sz val="10"/>
      <name val="Times New Roman"/>
      <family val="1"/>
    </font>
    <font>
      <b/>
      <sz val="11"/>
      <name val="Times New Roman"/>
      <family val="1"/>
    </font>
    <font>
      <sz val="11"/>
      <name val="Times New Roman"/>
      <family val="1"/>
    </font>
    <font>
      <b/>
      <sz val="10"/>
      <name val="Arial"/>
      <family val="2"/>
    </font>
    <font>
      <sz val="9"/>
      <name val="Tahoma"/>
      <family val="2"/>
    </font>
    <font>
      <b/>
      <sz val="9"/>
      <name val="Tahoma"/>
      <family val="2"/>
    </font>
    <font>
      <b/>
      <sz val="8"/>
      <color indexed="9"/>
      <name val="Arial"/>
      <family val="2"/>
    </font>
    <font>
      <b/>
      <sz val="12"/>
      <color indexed="9"/>
      <name val="Times New Roman"/>
      <family val="1"/>
    </font>
    <font>
      <b/>
      <sz val="10"/>
      <color indexed="9"/>
      <name val="Times New Roman"/>
      <family val="1"/>
    </font>
    <font>
      <sz val="10"/>
      <name val="Times New Roman"/>
      <family val="1"/>
    </font>
    <font>
      <sz val="8"/>
      <name val="Tahoma"/>
      <family val="2"/>
    </font>
    <font>
      <b/>
      <sz val="18"/>
      <name val="Times New Roman"/>
      <family val="1"/>
    </font>
    <font>
      <b/>
      <sz val="11"/>
      <color indexed="9"/>
      <name val="Times New Roman"/>
      <family val="1"/>
    </font>
    <font>
      <b/>
      <sz val="11"/>
      <name val="Tahoma"/>
      <family val="2"/>
    </font>
    <font>
      <sz val="10"/>
      <name val="Tahoma"/>
      <family val="2"/>
    </font>
    <font>
      <b/>
      <sz val="14"/>
      <name val="Tahoma"/>
      <family val="2"/>
    </font>
    <font>
      <b/>
      <sz val="18"/>
      <name val="Tahoma"/>
      <family val="2"/>
    </font>
    <font>
      <b/>
      <sz val="26"/>
      <name val="Times New Roman"/>
      <family val="1"/>
    </font>
    <font>
      <b/>
      <u val="single"/>
      <sz val="18"/>
      <name val="Tahoma"/>
      <family val="2"/>
    </font>
    <font>
      <b/>
      <sz val="14"/>
      <name val="Times New Roman"/>
      <family val="1"/>
    </font>
    <font>
      <b/>
      <sz val="16"/>
      <name val="Times New Roman"/>
      <family val="1"/>
    </font>
    <font>
      <b/>
      <sz val="10"/>
      <name val="Tahoma"/>
      <family val="2"/>
    </font>
    <font>
      <sz val="11"/>
      <name val="Arial"/>
      <family val="2"/>
    </font>
    <font>
      <sz val="9"/>
      <name val="Arial"/>
      <family val="2"/>
    </font>
    <font>
      <b/>
      <sz val="12"/>
      <name val="Times New Roman"/>
      <family val="1"/>
    </font>
    <font>
      <sz val="12"/>
      <name val="Times New Roman"/>
      <family val="1"/>
    </font>
    <font>
      <sz val="8"/>
      <name val="Times New Roman"/>
      <family val="1"/>
    </font>
    <font>
      <b/>
      <u val="single"/>
      <sz val="10"/>
      <name val="Times New Roman"/>
      <family val="1"/>
    </font>
    <font>
      <b/>
      <u val="single"/>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9"/>
      <color indexed="12"/>
      <name val="Arial"/>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b/>
      <sz val="11"/>
      <color theme="0"/>
      <name val="Times New Roman"/>
      <family val="1"/>
    </font>
    <font>
      <u val="single"/>
      <sz val="12"/>
      <color theme="1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2" tint="-0.24997000396251678"/>
        <bgColor indexed="64"/>
      </patternFill>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00B050"/>
        <bgColor indexed="64"/>
      </patternFill>
    </fill>
    <fill>
      <patternFill patternType="solid">
        <fgColor theme="0" tint="-0.24997000396251678"/>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bottom style="medium"/>
    </border>
    <border>
      <left style="thin"/>
      <right style="thin"/>
      <top>
        <color indexed="63"/>
      </top>
      <bottom style="medium"/>
    </border>
    <border>
      <left style="thin"/>
      <right style="thin"/>
      <top style="thin"/>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color indexed="9"/>
      </right>
      <top>
        <color indexed="63"/>
      </top>
      <bottom style="medium">
        <color theme="0"/>
      </bottom>
    </border>
    <border>
      <left style="medium">
        <color indexed="9"/>
      </left>
      <right style="medium">
        <color indexed="9"/>
      </right>
      <top style="medium">
        <color indexed="9"/>
      </top>
      <bottom style="medium">
        <color theme="0"/>
      </bottom>
    </border>
    <border>
      <left style="medium">
        <color indexed="9"/>
      </left>
      <right>
        <color indexed="63"/>
      </right>
      <top style="medium">
        <color indexed="9"/>
      </top>
      <bottom style="medium">
        <color theme="0"/>
      </bottom>
    </border>
    <border>
      <left style="medium"/>
      <right>
        <color indexed="63"/>
      </right>
      <top style="medium">
        <color theme="0"/>
      </top>
      <bottom style="medium"/>
    </border>
    <border>
      <left/>
      <right/>
      <top>
        <color indexed="63"/>
      </top>
      <bottom style="hair"/>
    </border>
    <border>
      <left/>
      <right/>
      <top style="hair"/>
      <bottom style="hair"/>
    </border>
    <border>
      <left style="medium"/>
      <right/>
      <top style="medium"/>
      <bottom style="hair"/>
    </border>
    <border>
      <left/>
      <right style="medium"/>
      <top style="medium"/>
      <bottom style="hair"/>
    </border>
    <border>
      <left style="medium"/>
      <right>
        <color indexed="63"/>
      </right>
      <top>
        <color indexed="63"/>
      </top>
      <bottom style="hair"/>
    </border>
    <border>
      <left style="medium"/>
      <right>
        <color indexed="63"/>
      </right>
      <top style="hair"/>
      <bottom style="hair"/>
    </border>
    <border>
      <left>
        <color indexed="63"/>
      </left>
      <right style="medium"/>
      <top style="hair"/>
      <bottom style="hair"/>
    </border>
    <border>
      <left style="medium">
        <color indexed="9"/>
      </left>
      <right>
        <color indexed="63"/>
      </right>
      <top style="medium"/>
      <bottom>
        <color indexed="63"/>
      </bottom>
    </border>
    <border>
      <left>
        <color indexed="63"/>
      </left>
      <right style="medium"/>
      <top style="medium"/>
      <bottom style="medium"/>
    </border>
    <border>
      <left/>
      <right style="medium"/>
      <top style="hair"/>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thin"/>
    </border>
    <border>
      <left style="thin"/>
      <right style="medium"/>
      <top style="thin"/>
      <bottom style="medium"/>
    </border>
    <border>
      <left style="medium"/>
      <right style="medium"/>
      <top>
        <color indexed="63"/>
      </top>
      <bottom>
        <color indexed="63"/>
      </bottom>
    </border>
    <border>
      <left style="thin"/>
      <right style="thin"/>
      <top>
        <color indexed="63"/>
      </top>
      <bottom style="thin"/>
    </border>
    <border>
      <left>
        <color indexed="63"/>
      </left>
      <right style="thin"/>
      <top style="thin"/>
      <bottom style="medium"/>
    </border>
    <border>
      <left>
        <color indexed="63"/>
      </left>
      <right>
        <color indexed="63"/>
      </right>
      <top style="medium">
        <color theme="0"/>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medium">
        <color indexed="9"/>
      </right>
      <top style="medium"/>
      <bottom/>
    </border>
    <border>
      <left style="medium"/>
      <right>
        <color indexed="63"/>
      </right>
      <top style="hair"/>
      <bottom style="medium"/>
    </border>
    <border>
      <left/>
      <right/>
      <top style="hair"/>
      <bottom style="medium"/>
    </border>
    <border>
      <left style="medium"/>
      <right style="medium">
        <color indexed="9"/>
      </right>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medium"/>
    </border>
    <border>
      <left>
        <color indexed="63"/>
      </left>
      <right style="medium">
        <color indexed="9"/>
      </right>
      <top style="medium"/>
      <bottom>
        <color indexed="63"/>
      </bottom>
    </border>
    <border>
      <left style="medium">
        <color indexed="9"/>
      </left>
      <right>
        <color indexed="63"/>
      </right>
      <top>
        <color indexed="63"/>
      </top>
      <bottom style="medium">
        <color theme="0"/>
      </bottom>
    </border>
    <border>
      <left>
        <color indexed="63"/>
      </left>
      <right>
        <color indexed="63"/>
      </right>
      <top>
        <color indexed="63"/>
      </top>
      <bottom style="medium">
        <color theme="0"/>
      </bottom>
    </border>
    <border>
      <left/>
      <right style="medium">
        <color indexed="9"/>
      </right>
      <top>
        <color indexed="63"/>
      </top>
      <bottom style="medium">
        <color theme="0"/>
      </bottom>
    </border>
    <border>
      <left style="medium">
        <color indexed="9"/>
      </left>
      <right>
        <color indexed="63"/>
      </right>
      <top style="medium"/>
      <bottom style="medium">
        <color indexed="9"/>
      </bottom>
    </border>
    <border>
      <left>
        <color indexed="63"/>
      </left>
      <right>
        <color indexed="63"/>
      </right>
      <top style="medium"/>
      <bottom style="medium">
        <color indexed="9"/>
      </bottom>
    </border>
    <border>
      <left/>
      <right style="medium">
        <color indexed="9"/>
      </right>
      <top style="medium"/>
      <bottom style="medium">
        <color indexed="9"/>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hair"/>
    </border>
    <border>
      <left>
        <color indexed="63"/>
      </left>
      <right style="medium"/>
      <top>
        <color indexed="63"/>
      </top>
      <bottom style="medium">
        <color indexed="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36">
    <xf numFmtId="0" fontId="0" fillId="0" borderId="0" xfId="0" applyAlignment="1">
      <alignment/>
    </xf>
    <xf numFmtId="0" fontId="3" fillId="0" borderId="0" xfId="0" applyFont="1" applyAlignment="1">
      <alignment/>
    </xf>
    <xf numFmtId="0" fontId="3" fillId="0" borderId="0" xfId="0" applyFont="1" applyBorder="1" applyAlignment="1">
      <alignment/>
    </xf>
    <xf numFmtId="10" fontId="2" fillId="0" borderId="10" xfId="0" applyNumberFormat="1" applyFont="1" applyBorder="1" applyAlignment="1">
      <alignment horizontal="center" vertical="top" wrapText="1"/>
    </xf>
    <xf numFmtId="10" fontId="3" fillId="0" borderId="0" xfId="60" applyNumberFormat="1" applyFont="1" applyBorder="1" applyAlignment="1">
      <alignment/>
    </xf>
    <xf numFmtId="172" fontId="3" fillId="0" borderId="0" xfId="0" applyNumberFormat="1" applyFont="1" applyBorder="1" applyAlignment="1">
      <alignment/>
    </xf>
    <xf numFmtId="172" fontId="3" fillId="0" borderId="0" xfId="0" applyNumberFormat="1" applyFont="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2" fillId="0" borderId="0" xfId="0" applyFont="1" applyBorder="1" applyAlignment="1">
      <alignment horizontal="center"/>
    </xf>
    <xf numFmtId="2" fontId="3" fillId="0" borderId="0" xfId="0" applyNumberFormat="1" applyFont="1" applyAlignment="1">
      <alignment/>
    </xf>
    <xf numFmtId="0" fontId="3" fillId="0" borderId="0" xfId="0" applyFont="1" applyBorder="1" applyAlignment="1">
      <alignment horizontal="center"/>
    </xf>
    <xf numFmtId="0" fontId="2" fillId="0" borderId="0" xfId="0" applyFont="1" applyBorder="1" applyAlignment="1">
      <alignment/>
    </xf>
    <xf numFmtId="0" fontId="3" fillId="0" borderId="15" xfId="0" applyFont="1" applyBorder="1" applyAlignment="1">
      <alignment/>
    </xf>
    <xf numFmtId="0" fontId="2" fillId="0" borderId="12" xfId="0" applyFont="1" applyBorder="1" applyAlignment="1">
      <alignment/>
    </xf>
    <xf numFmtId="168" fontId="3" fillId="0" borderId="0" xfId="0" applyNumberFormat="1" applyFont="1" applyBorder="1" applyAlignment="1">
      <alignment/>
    </xf>
    <xf numFmtId="0" fontId="3" fillId="10" borderId="0" xfId="0" applyFont="1" applyFill="1" applyBorder="1" applyAlignment="1">
      <alignment horizontal="center"/>
    </xf>
    <xf numFmtId="168" fontId="3" fillId="10" borderId="0" xfId="0" applyNumberFormat="1" applyFont="1" applyFill="1" applyBorder="1" applyAlignment="1">
      <alignment/>
    </xf>
    <xf numFmtId="0" fontId="3" fillId="0" borderId="11" xfId="0" applyFont="1" applyBorder="1" applyAlignment="1">
      <alignment horizontal="left"/>
    </xf>
    <xf numFmtId="0" fontId="2" fillId="0" borderId="11" xfId="0" applyFont="1" applyBorder="1" applyAlignment="1">
      <alignment horizontal="center"/>
    </xf>
    <xf numFmtId="0" fontId="3" fillId="0" borderId="0" xfId="0" applyFont="1" applyAlignment="1">
      <alignment horizontal="center"/>
    </xf>
    <xf numFmtId="0" fontId="2" fillId="0" borderId="0" xfId="0" applyFont="1" applyBorder="1" applyAlignment="1">
      <alignment/>
    </xf>
    <xf numFmtId="10" fontId="2" fillId="0" borderId="16" xfId="0" applyNumberFormat="1" applyFont="1" applyBorder="1" applyAlignment="1">
      <alignment horizontal="center" vertical="top" wrapText="1"/>
    </xf>
    <xf numFmtId="10" fontId="3" fillId="10" borderId="17" xfId="0" applyNumberFormat="1" applyFont="1" applyFill="1" applyBorder="1" applyAlignment="1">
      <alignment horizontal="center" vertical="top" wrapText="1"/>
    </xf>
    <xf numFmtId="10" fontId="3" fillId="10" borderId="18" xfId="0" applyNumberFormat="1" applyFont="1" applyFill="1" applyBorder="1" applyAlignment="1">
      <alignment horizontal="center" vertical="top" wrapText="1"/>
    </xf>
    <xf numFmtId="10" fontId="3" fillId="10" borderId="19" xfId="0" applyNumberFormat="1" applyFont="1" applyFill="1" applyBorder="1" applyAlignment="1">
      <alignment horizontal="center" vertical="top" wrapText="1"/>
    </xf>
    <xf numFmtId="0" fontId="3" fillId="0" borderId="11" xfId="0" applyFont="1" applyBorder="1" applyAlignment="1">
      <alignment/>
    </xf>
    <xf numFmtId="0" fontId="3" fillId="0" borderId="0" xfId="0" applyFont="1" applyBorder="1" applyAlignment="1">
      <alignment/>
    </xf>
    <xf numFmtId="0" fontId="2" fillId="0" borderId="0" xfId="0" applyFont="1" applyBorder="1" applyAlignment="1" applyProtection="1">
      <alignment horizontal="center"/>
      <protection locked="0"/>
    </xf>
    <xf numFmtId="0" fontId="3" fillId="33" borderId="20" xfId="0" applyFont="1" applyFill="1" applyBorder="1" applyAlignment="1">
      <alignment/>
    </xf>
    <xf numFmtId="0" fontId="3" fillId="33" borderId="15" xfId="0" applyFont="1" applyFill="1" applyBorder="1" applyAlignment="1">
      <alignment/>
    </xf>
    <xf numFmtId="0" fontId="3" fillId="33" borderId="21" xfId="0" applyFont="1" applyFill="1" applyBorder="1" applyAlignment="1">
      <alignment/>
    </xf>
    <xf numFmtId="0" fontId="3" fillId="33" borderId="11" xfId="0" applyFont="1" applyFill="1" applyBorder="1" applyAlignment="1">
      <alignment/>
    </xf>
    <xf numFmtId="0" fontId="3" fillId="33" borderId="0"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3" fillId="33" borderId="22" xfId="0" applyFont="1" applyFill="1" applyBorder="1" applyAlignment="1">
      <alignment/>
    </xf>
    <xf numFmtId="0" fontId="2" fillId="0" borderId="14" xfId="0" applyFont="1" applyFill="1" applyBorder="1" applyAlignment="1">
      <alignment horizontal="center" vertical="top" wrapText="1"/>
    </xf>
    <xf numFmtId="0" fontId="3" fillId="33" borderId="23" xfId="0" applyFont="1" applyFill="1" applyBorder="1" applyAlignment="1">
      <alignment/>
    </xf>
    <xf numFmtId="0" fontId="3" fillId="33" borderId="16" xfId="0" applyFont="1" applyFill="1" applyBorder="1" applyAlignment="1">
      <alignment/>
    </xf>
    <xf numFmtId="0" fontId="3" fillId="0" borderId="0" xfId="0" applyFont="1" applyAlignment="1">
      <alignment horizontal="left"/>
    </xf>
    <xf numFmtId="0" fontId="3" fillId="0" borderId="0" xfId="0" applyFont="1" applyFill="1" applyBorder="1" applyAlignment="1">
      <alignment horizontal="left" vertical="top" wrapText="1"/>
    </xf>
    <xf numFmtId="0" fontId="2" fillId="0" borderId="24" xfId="0" applyFont="1" applyBorder="1" applyAlignment="1">
      <alignment/>
    </xf>
    <xf numFmtId="0" fontId="2" fillId="0" borderId="25" xfId="0" applyFont="1" applyBorder="1" applyAlignment="1">
      <alignment/>
    </xf>
    <xf numFmtId="0" fontId="2" fillId="0" borderId="15" xfId="0" applyFont="1" applyBorder="1" applyAlignment="1">
      <alignment horizontal="center"/>
    </xf>
    <xf numFmtId="172" fontId="0" fillId="0" borderId="0" xfId="0" applyNumberFormat="1" applyAlignment="1">
      <alignment/>
    </xf>
    <xf numFmtId="172" fontId="4" fillId="0" borderId="0" xfId="0" applyNumberFormat="1" applyFont="1" applyAlignment="1">
      <alignment/>
    </xf>
    <xf numFmtId="172" fontId="4" fillId="34" borderId="0" xfId="0" applyNumberFormat="1" applyFont="1" applyFill="1" applyAlignment="1">
      <alignment/>
    </xf>
    <xf numFmtId="0" fontId="4" fillId="0" borderId="24" xfId="0" applyFont="1" applyBorder="1" applyAlignment="1">
      <alignment/>
    </xf>
    <xf numFmtId="172" fontId="4" fillId="0" borderId="25" xfId="0" applyNumberFormat="1" applyFont="1" applyBorder="1" applyAlignment="1">
      <alignment/>
    </xf>
    <xf numFmtId="6" fontId="4" fillId="0" borderId="0" xfId="0" applyNumberFormat="1" applyFont="1" applyFill="1" applyBorder="1" applyAlignment="1" applyProtection="1">
      <alignment horizontal="left"/>
      <protection/>
    </xf>
    <xf numFmtId="6" fontId="1" fillId="0" borderId="0" xfId="0" applyNumberFormat="1" applyFont="1" applyBorder="1" applyAlignment="1">
      <alignment/>
    </xf>
    <xf numFmtId="0" fontId="1" fillId="0" borderId="0" xfId="0" applyFont="1" applyBorder="1" applyAlignment="1">
      <alignment horizontal="center"/>
    </xf>
    <xf numFmtId="0" fontId="1" fillId="0" borderId="0" xfId="0" applyFont="1" applyBorder="1" applyAlignment="1">
      <alignment/>
    </xf>
    <xf numFmtId="6" fontId="8" fillId="35" borderId="26" xfId="0" applyNumberFormat="1" applyFont="1" applyFill="1" applyBorder="1" applyAlignment="1" applyProtection="1">
      <alignment horizontal="center"/>
      <protection locked="0"/>
    </xf>
    <xf numFmtId="6" fontId="9" fillId="35" borderId="27" xfId="0" applyNumberFormat="1" applyFont="1" applyFill="1" applyBorder="1" applyAlignment="1" applyProtection="1">
      <alignment horizontal="center"/>
      <protection locked="0"/>
    </xf>
    <xf numFmtId="6" fontId="8" fillId="35" borderId="28" xfId="0" applyNumberFormat="1" applyFont="1" applyFill="1" applyBorder="1" applyAlignment="1" applyProtection="1">
      <alignment/>
      <protection locked="0"/>
    </xf>
    <xf numFmtId="6" fontId="8" fillId="35" borderId="29" xfId="0" applyNumberFormat="1" applyFont="1" applyFill="1" applyBorder="1" applyAlignment="1" applyProtection="1">
      <alignment horizontal="center"/>
      <protection locked="0"/>
    </xf>
    <xf numFmtId="6" fontId="8" fillId="35" borderId="14" xfId="0" applyNumberFormat="1" applyFont="1" applyFill="1" applyBorder="1" applyAlignment="1" applyProtection="1">
      <alignment horizontal="center"/>
      <protection locked="0"/>
    </xf>
    <xf numFmtId="0" fontId="1" fillId="36" borderId="13" xfId="0" applyFont="1" applyFill="1" applyBorder="1" applyAlignment="1" applyProtection="1" quotePrefix="1">
      <alignment horizontal="center"/>
      <protection locked="0"/>
    </xf>
    <xf numFmtId="40" fontId="10" fillId="10" borderId="30" xfId="0" applyNumberFormat="1" applyFont="1" applyFill="1" applyBorder="1" applyAlignment="1" applyProtection="1">
      <alignment horizontal="right"/>
      <protection locked="0"/>
    </xf>
    <xf numFmtId="8" fontId="10" fillId="10" borderId="30" xfId="0" applyNumberFormat="1" applyFont="1" applyFill="1" applyBorder="1" applyAlignment="1" applyProtection="1">
      <alignment horizontal="center"/>
      <protection locked="0"/>
    </xf>
    <xf numFmtId="40" fontId="10" fillId="36" borderId="31" xfId="0" applyNumberFormat="1" applyFont="1" applyFill="1" applyBorder="1" applyAlignment="1" applyProtection="1">
      <alignment horizontal="right"/>
      <protection locked="0"/>
    </xf>
    <xf numFmtId="8" fontId="10" fillId="10" borderId="30" xfId="0" applyNumberFormat="1" applyFont="1" applyFill="1" applyBorder="1" applyAlignment="1" applyProtection="1">
      <alignment horizontal="right"/>
      <protection locked="0"/>
    </xf>
    <xf numFmtId="6" fontId="1" fillId="36" borderId="16" xfId="0" applyNumberFormat="1" applyFont="1" applyFill="1" applyBorder="1" applyAlignment="1" applyProtection="1">
      <alignment horizontal="right"/>
      <protection/>
    </xf>
    <xf numFmtId="40" fontId="10" fillId="0" borderId="30" xfId="0" applyNumberFormat="1" applyFont="1" applyFill="1" applyBorder="1" applyAlignment="1" applyProtection="1">
      <alignment horizontal="right"/>
      <protection locked="0"/>
    </xf>
    <xf numFmtId="10" fontId="10" fillId="0" borderId="30" xfId="0" applyNumberFormat="1" applyFont="1" applyFill="1" applyBorder="1" applyAlignment="1" applyProtection="1">
      <alignment horizontal="right"/>
      <protection locked="0"/>
    </xf>
    <xf numFmtId="40" fontId="10" fillId="10" borderId="32" xfId="0" applyNumberFormat="1" applyFont="1" applyFill="1" applyBorder="1" applyAlignment="1" applyProtection="1">
      <alignment horizontal="right"/>
      <protection locked="0"/>
    </xf>
    <xf numFmtId="8" fontId="10" fillId="10" borderId="33" xfId="0" applyNumberFormat="1" applyFont="1" applyFill="1" applyBorder="1" applyAlignment="1" applyProtection="1">
      <alignment horizontal="center"/>
      <protection locked="0"/>
    </xf>
    <xf numFmtId="0" fontId="1" fillId="36" borderId="24" xfId="0" applyFont="1" applyFill="1" applyBorder="1" applyAlignment="1" applyProtection="1" quotePrefix="1">
      <alignment horizontal="center"/>
      <protection locked="0"/>
    </xf>
    <xf numFmtId="40" fontId="10" fillId="10" borderId="31" xfId="0" applyNumberFormat="1" applyFont="1" applyFill="1" applyBorder="1" applyAlignment="1" applyProtection="1">
      <alignment horizontal="right"/>
      <protection locked="0"/>
    </xf>
    <xf numFmtId="8" fontId="10" fillId="10" borderId="31" xfId="0" applyNumberFormat="1" applyFont="1" applyFill="1" applyBorder="1" applyAlignment="1" applyProtection="1">
      <alignment horizontal="center"/>
      <protection locked="0"/>
    </xf>
    <xf numFmtId="8" fontId="10" fillId="10" borderId="31" xfId="0" applyNumberFormat="1" applyFont="1" applyFill="1" applyBorder="1" applyAlignment="1" applyProtection="1">
      <alignment horizontal="right"/>
      <protection locked="0"/>
    </xf>
    <xf numFmtId="40" fontId="10" fillId="10" borderId="34" xfId="0" applyNumberFormat="1" applyFont="1" applyFill="1" applyBorder="1" applyAlignment="1" applyProtection="1">
      <alignment horizontal="right"/>
      <protection locked="0"/>
    </xf>
    <xf numFmtId="6" fontId="8" fillId="35" borderId="25" xfId="0" applyNumberFormat="1" applyFont="1" applyFill="1" applyBorder="1" applyAlignment="1" applyProtection="1">
      <alignment horizontal="center"/>
      <protection locked="0"/>
    </xf>
    <xf numFmtId="6" fontId="8" fillId="35" borderId="24" xfId="0" applyNumberFormat="1" applyFont="1" applyFill="1" applyBorder="1" applyAlignment="1" applyProtection="1">
      <alignment horizontal="center"/>
      <protection locked="0"/>
    </xf>
    <xf numFmtId="0" fontId="3" fillId="0" borderId="22" xfId="0" applyFont="1" applyBorder="1" applyAlignment="1">
      <alignment/>
    </xf>
    <xf numFmtId="0" fontId="2" fillId="0" borderId="16" xfId="0" applyFont="1" applyBorder="1" applyAlignment="1">
      <alignment horizontal="center"/>
    </xf>
    <xf numFmtId="0" fontId="2" fillId="0" borderId="11" xfId="0" applyFont="1" applyBorder="1" applyAlignment="1">
      <alignment/>
    </xf>
    <xf numFmtId="40" fontId="10" fillId="10" borderId="35" xfId="0" applyNumberFormat="1" applyFont="1" applyFill="1" applyBorder="1" applyAlignment="1" applyProtection="1">
      <alignment horizontal="right"/>
      <protection locked="0"/>
    </xf>
    <xf numFmtId="8" fontId="10" fillId="10" borderId="36" xfId="0" applyNumberFormat="1" applyFont="1" applyFill="1" applyBorder="1" applyAlignment="1" applyProtection="1">
      <alignment horizontal="center"/>
      <protection locked="0"/>
    </xf>
    <xf numFmtId="0" fontId="2" fillId="0" borderId="10" xfId="0" applyFont="1" applyBorder="1" applyAlignment="1">
      <alignment horizontal="center"/>
    </xf>
    <xf numFmtId="0" fontId="2" fillId="0" borderId="10" xfId="0" applyFont="1" applyBorder="1" applyAlignment="1">
      <alignment/>
    </xf>
    <xf numFmtId="172" fontId="4" fillId="34" borderId="25" xfId="0" applyNumberFormat="1" applyFont="1" applyFill="1" applyBorder="1" applyAlignment="1">
      <alignment/>
    </xf>
    <xf numFmtId="168" fontId="3" fillId="0" borderId="0" xfId="0" applyNumberFormat="1" applyFont="1" applyBorder="1" applyAlignment="1">
      <alignment horizontal="center"/>
    </xf>
    <xf numFmtId="168" fontId="2" fillId="0" borderId="12" xfId="0" applyNumberFormat="1" applyFont="1" applyBorder="1" applyAlignment="1">
      <alignment/>
    </xf>
    <xf numFmtId="168" fontId="2" fillId="0" borderId="12" xfId="0" applyNumberFormat="1" applyFont="1" applyBorder="1" applyAlignment="1">
      <alignment/>
    </xf>
    <xf numFmtId="0" fontId="4" fillId="0" borderId="25" xfId="0" applyFont="1" applyBorder="1" applyAlignment="1">
      <alignment/>
    </xf>
    <xf numFmtId="6" fontId="8" fillId="35" borderId="0" xfId="0" applyNumberFormat="1" applyFont="1" applyFill="1" applyBorder="1" applyAlignment="1" applyProtection="1">
      <alignment horizontal="center"/>
      <protection locked="0"/>
    </xf>
    <xf numFmtId="0" fontId="8" fillId="35" borderId="37" xfId="0" applyFont="1" applyFill="1" applyBorder="1" applyAlignment="1" applyProtection="1">
      <alignment/>
      <protection locked="0"/>
    </xf>
    <xf numFmtId="0" fontId="8" fillId="35" borderId="15" xfId="0" applyFont="1" applyFill="1" applyBorder="1" applyAlignment="1" applyProtection="1">
      <alignment/>
      <protection locked="0"/>
    </xf>
    <xf numFmtId="0" fontId="2" fillId="0" borderId="38" xfId="0" applyFont="1" applyBorder="1" applyAlignment="1">
      <alignment/>
    </xf>
    <xf numFmtId="0" fontId="3" fillId="0" borderId="15" xfId="0" applyFont="1" applyBorder="1" applyAlignment="1">
      <alignment/>
    </xf>
    <xf numFmtId="0" fontId="3" fillId="0" borderId="0" xfId="0" applyFont="1" applyAlignment="1">
      <alignment/>
    </xf>
    <xf numFmtId="0" fontId="2" fillId="0" borderId="15" xfId="0" applyFont="1" applyBorder="1" applyAlignment="1">
      <alignment/>
    </xf>
    <xf numFmtId="168" fontId="3" fillId="0" borderId="0" xfId="0" applyNumberFormat="1" applyFont="1" applyBorder="1" applyAlignment="1">
      <alignment/>
    </xf>
    <xf numFmtId="0" fontId="2" fillId="0" borderId="13" xfId="0" applyFont="1" applyBorder="1" applyAlignment="1">
      <alignment/>
    </xf>
    <xf numFmtId="0" fontId="8" fillId="35" borderId="21" xfId="0" applyFont="1" applyFill="1" applyBorder="1" applyAlignment="1" applyProtection="1">
      <alignment/>
      <protection locked="0"/>
    </xf>
    <xf numFmtId="0" fontId="70" fillId="0" borderId="0" xfId="53" applyFont="1" applyBorder="1" applyAlignment="1" applyProtection="1">
      <alignment/>
      <protection/>
    </xf>
    <xf numFmtId="2" fontId="0" fillId="0" borderId="0" xfId="0" applyNumberFormat="1" applyFont="1" applyAlignment="1">
      <alignment horizontal="center"/>
    </xf>
    <xf numFmtId="0" fontId="0" fillId="0" borderId="0" xfId="0" applyAlignment="1">
      <alignment horizontal="center"/>
    </xf>
    <xf numFmtId="0" fontId="2" fillId="0" borderId="20" xfId="0" applyFont="1" applyBorder="1" applyAlignment="1">
      <alignment vertical="center"/>
    </xf>
    <xf numFmtId="0" fontId="2" fillId="0" borderId="21" xfId="0" applyFont="1" applyBorder="1" applyAlignment="1">
      <alignment/>
    </xf>
    <xf numFmtId="8" fontId="10" fillId="10" borderId="39" xfId="0" applyNumberFormat="1" applyFont="1" applyFill="1" applyBorder="1" applyAlignment="1" applyProtection="1">
      <alignment horizontal="center"/>
      <protection locked="0"/>
    </xf>
    <xf numFmtId="0" fontId="3" fillId="10" borderId="18" xfId="0" applyFont="1" applyFill="1" applyBorder="1" applyAlignment="1">
      <alignment horizontal="center"/>
    </xf>
    <xf numFmtId="40" fontId="1" fillId="0" borderId="40" xfId="0" applyNumberFormat="1" applyFont="1" applyBorder="1" applyAlignment="1">
      <alignment/>
    </xf>
    <xf numFmtId="0" fontId="1" fillId="0" borderId="41" xfId="0" applyFont="1" applyBorder="1" applyAlignment="1">
      <alignment/>
    </xf>
    <xf numFmtId="0" fontId="2" fillId="0" borderId="42" xfId="0" applyFont="1" applyBorder="1" applyAlignment="1">
      <alignment/>
    </xf>
    <xf numFmtId="0" fontId="2" fillId="0" borderId="43" xfId="0" applyFont="1" applyBorder="1" applyAlignment="1">
      <alignment/>
    </xf>
    <xf numFmtId="6" fontId="1" fillId="0" borderId="20" xfId="0" applyNumberFormat="1" applyFont="1" applyBorder="1" applyAlignment="1">
      <alignment/>
    </xf>
    <xf numFmtId="6" fontId="1" fillId="0" borderId="15" xfId="0" applyNumberFormat="1" applyFont="1" applyBorder="1" applyAlignment="1">
      <alignment/>
    </xf>
    <xf numFmtId="6" fontId="1" fillId="0" borderId="21" xfId="0" applyNumberFormat="1" applyFont="1" applyBorder="1" applyAlignment="1">
      <alignment/>
    </xf>
    <xf numFmtId="10" fontId="1" fillId="0" borderId="14" xfId="0" applyNumberFormat="1" applyFont="1" applyBorder="1" applyAlignment="1">
      <alignment horizontal="left"/>
    </xf>
    <xf numFmtId="6" fontId="2" fillId="0" borderId="38" xfId="0" applyNumberFormat="1" applyFont="1" applyFill="1" applyBorder="1" applyAlignment="1" applyProtection="1">
      <alignment horizontal="center"/>
      <protection/>
    </xf>
    <xf numFmtId="40" fontId="1" fillId="0" borderId="10" xfId="0" applyNumberFormat="1" applyFont="1" applyBorder="1" applyAlignment="1">
      <alignment/>
    </xf>
    <xf numFmtId="0" fontId="3" fillId="0" borderId="22" xfId="0" applyFont="1" applyBorder="1" applyAlignment="1">
      <alignment horizontal="left"/>
    </xf>
    <xf numFmtId="0" fontId="2" fillId="0" borderId="14" xfId="0" applyFont="1" applyBorder="1" applyAlignment="1">
      <alignment/>
    </xf>
    <xf numFmtId="10" fontId="1" fillId="0" borderId="10" xfId="0" applyNumberFormat="1" applyFont="1" applyBorder="1" applyAlignment="1">
      <alignment/>
    </xf>
    <xf numFmtId="6" fontId="2" fillId="0" borderId="10" xfId="0" applyNumberFormat="1" applyFont="1" applyFill="1" applyBorder="1" applyAlignment="1" applyProtection="1">
      <alignment horizontal="right"/>
      <protection/>
    </xf>
    <xf numFmtId="6" fontId="2" fillId="0" borderId="16" xfId="0" applyNumberFormat="1" applyFont="1" applyFill="1" applyBorder="1" applyAlignment="1" applyProtection="1">
      <alignment horizontal="right"/>
      <protection/>
    </xf>
    <xf numFmtId="6" fontId="13" fillId="35" borderId="25" xfId="0" applyNumberFormat="1" applyFont="1" applyFill="1" applyBorder="1" applyAlignment="1" applyProtection="1">
      <alignment horizontal="center"/>
      <protection locked="0"/>
    </xf>
    <xf numFmtId="6" fontId="13" fillId="35" borderId="38" xfId="0" applyNumberFormat="1" applyFont="1" applyFill="1" applyBorder="1" applyAlignment="1" applyProtection="1">
      <alignment horizontal="center"/>
      <protection locked="0"/>
    </xf>
    <xf numFmtId="0" fontId="3" fillId="37" borderId="25" xfId="0" applyFont="1" applyFill="1" applyBorder="1" applyAlignment="1">
      <alignment horizontal="right"/>
    </xf>
    <xf numFmtId="6" fontId="13" fillId="35" borderId="38" xfId="0" applyNumberFormat="1" applyFont="1" applyFill="1" applyBorder="1" applyAlignment="1" applyProtection="1">
      <alignment horizontal="right"/>
      <protection locked="0"/>
    </xf>
    <xf numFmtId="0" fontId="3" fillId="37" borderId="38" xfId="0" applyFont="1" applyFill="1" applyBorder="1" applyAlignment="1">
      <alignment horizontal="right"/>
    </xf>
    <xf numFmtId="0" fontId="0" fillId="0" borderId="0" xfId="0" applyFont="1" applyAlignment="1">
      <alignment horizontal="center"/>
    </xf>
    <xf numFmtId="172" fontId="4" fillId="38" borderId="10" xfId="0" applyNumberFormat="1" applyFont="1" applyFill="1" applyBorder="1" applyAlignment="1">
      <alignment/>
    </xf>
    <xf numFmtId="172" fontId="4" fillId="0" borderId="10" xfId="0" applyNumberFormat="1" applyFont="1" applyBorder="1" applyAlignment="1">
      <alignment/>
    </xf>
    <xf numFmtId="6" fontId="4" fillId="0" borderId="10" xfId="0" applyNumberFormat="1" applyFont="1" applyBorder="1" applyAlignment="1">
      <alignment/>
    </xf>
    <xf numFmtId="168" fontId="2" fillId="0" borderId="44" xfId="0" applyNumberFormat="1" applyFont="1" applyBorder="1" applyAlignment="1">
      <alignment/>
    </xf>
    <xf numFmtId="6" fontId="0" fillId="0" borderId="0" xfId="0" applyNumberFormat="1" applyAlignment="1">
      <alignment/>
    </xf>
    <xf numFmtId="0" fontId="4" fillId="0" borderId="0" xfId="0" applyFont="1" applyAlignment="1">
      <alignment/>
    </xf>
    <xf numFmtId="0" fontId="4" fillId="0" borderId="0" xfId="0" applyFont="1" applyAlignment="1">
      <alignment horizontal="left"/>
    </xf>
    <xf numFmtId="6" fontId="3" fillId="33" borderId="10" xfId="0" applyNumberFormat="1" applyFont="1" applyFill="1" applyBorder="1" applyAlignment="1">
      <alignment/>
    </xf>
    <xf numFmtId="6" fontId="3" fillId="0" borderId="0" xfId="0" applyNumberFormat="1" applyFont="1" applyAlignment="1">
      <alignment/>
    </xf>
    <xf numFmtId="6" fontId="1" fillId="39" borderId="23" xfId="0" applyNumberFormat="1" applyFont="1" applyFill="1" applyBorder="1" applyAlignment="1">
      <alignment/>
    </xf>
    <xf numFmtId="6" fontId="1" fillId="39" borderId="10" xfId="0" applyNumberFormat="1" applyFont="1" applyFill="1" applyBorder="1" applyAlignment="1">
      <alignment/>
    </xf>
    <xf numFmtId="6" fontId="1" fillId="39" borderId="16" xfId="0" applyNumberFormat="1" applyFont="1" applyFill="1" applyBorder="1" applyAlignment="1" applyProtection="1">
      <alignment horizontal="right"/>
      <protection/>
    </xf>
    <xf numFmtId="169" fontId="2" fillId="39" borderId="10" xfId="0" applyNumberFormat="1" applyFont="1" applyFill="1" applyBorder="1" applyAlignment="1">
      <alignment vertical="top" wrapText="1"/>
    </xf>
    <xf numFmtId="10" fontId="3" fillId="0" borderId="0" xfId="60" applyNumberFormat="1" applyFont="1" applyAlignment="1">
      <alignment/>
    </xf>
    <xf numFmtId="168" fontId="3" fillId="0" borderId="0" xfId="0" applyNumberFormat="1" applyFont="1" applyAlignment="1">
      <alignment/>
    </xf>
    <xf numFmtId="0" fontId="2" fillId="0" borderId="0" xfId="0" applyFont="1" applyAlignment="1">
      <alignment horizontal="right"/>
    </xf>
    <xf numFmtId="10" fontId="2" fillId="0" borderId="0" xfId="60" applyNumberFormat="1" applyFont="1" applyAlignment="1">
      <alignment/>
    </xf>
    <xf numFmtId="0" fontId="3" fillId="0" borderId="20" xfId="0" applyFont="1" applyBorder="1" applyAlignment="1">
      <alignment/>
    </xf>
    <xf numFmtId="0" fontId="3" fillId="0" borderId="12" xfId="0" applyFont="1" applyBorder="1" applyAlignment="1">
      <alignment horizontal="center"/>
    </xf>
    <xf numFmtId="10" fontId="0" fillId="10" borderId="22" xfId="61" applyNumberFormat="1" applyFont="1" applyFill="1" applyBorder="1" applyAlignment="1">
      <alignment horizontal="center"/>
    </xf>
    <xf numFmtId="10" fontId="0" fillId="0" borderId="45" xfId="61" applyNumberFormat="1" applyFont="1" applyFill="1" applyBorder="1" applyAlignment="1">
      <alignment horizontal="center"/>
    </xf>
    <xf numFmtId="10" fontId="0" fillId="10" borderId="16" xfId="61" applyNumberFormat="1" applyFont="1" applyFill="1" applyBorder="1" applyAlignment="1">
      <alignment horizontal="center"/>
    </xf>
    <xf numFmtId="10" fontId="2" fillId="0" borderId="22" xfId="0" applyNumberFormat="1" applyFont="1" applyBorder="1" applyAlignment="1">
      <alignment/>
    </xf>
    <xf numFmtId="0" fontId="3" fillId="10" borderId="15" xfId="0" applyFont="1" applyFill="1" applyBorder="1" applyAlignment="1">
      <alignment horizontal="center"/>
    </xf>
    <xf numFmtId="168" fontId="3" fillId="10" borderId="15" xfId="0" applyNumberFormat="1" applyFont="1" applyFill="1" applyBorder="1" applyAlignment="1">
      <alignment/>
    </xf>
    <xf numFmtId="168" fontId="3" fillId="0" borderId="15" xfId="0" applyNumberFormat="1" applyFont="1" applyBorder="1" applyAlignment="1">
      <alignment horizontal="center"/>
    </xf>
    <xf numFmtId="168" fontId="3" fillId="0" borderId="15" xfId="0" applyNumberFormat="1" applyFont="1" applyBorder="1" applyAlignment="1">
      <alignment/>
    </xf>
    <xf numFmtId="168" fontId="2" fillId="0" borderId="21" xfId="0" applyNumberFormat="1" applyFont="1" applyBorder="1" applyAlignment="1">
      <alignment/>
    </xf>
    <xf numFmtId="10" fontId="2" fillId="0" borderId="0" xfId="60" applyNumberFormat="1" applyFont="1" applyBorder="1" applyAlignment="1">
      <alignment/>
    </xf>
    <xf numFmtId="168" fontId="2" fillId="0" borderId="23" xfId="0" applyNumberFormat="1" applyFont="1" applyBorder="1" applyAlignment="1">
      <alignment horizontal="center"/>
    </xf>
    <xf numFmtId="0" fontId="2" fillId="0" borderId="46" xfId="0" applyFont="1" applyBorder="1" applyAlignment="1">
      <alignment horizontal="center"/>
    </xf>
    <xf numFmtId="0" fontId="23" fillId="0" borderId="23" xfId="57" applyFont="1" applyBorder="1" applyAlignment="1">
      <alignment horizontal="center"/>
      <protection/>
    </xf>
    <xf numFmtId="0" fontId="23" fillId="0" borderId="21" xfId="57" applyFont="1" applyBorder="1" applyAlignment="1">
      <alignment horizontal="center"/>
      <protection/>
    </xf>
    <xf numFmtId="0" fontId="24" fillId="0" borderId="23" xfId="57" applyFont="1" applyBorder="1" applyAlignment="1">
      <alignment horizontal="center"/>
      <protection/>
    </xf>
    <xf numFmtId="10" fontId="3" fillId="10" borderId="47" xfId="60" applyNumberFormat="1" applyFont="1" applyFill="1" applyBorder="1" applyAlignment="1">
      <alignment horizontal="center"/>
    </xf>
    <xf numFmtId="172" fontId="3" fillId="10" borderId="18" xfId="0" applyNumberFormat="1" applyFont="1" applyFill="1" applyBorder="1" applyAlignment="1">
      <alignment horizontal="center"/>
    </xf>
    <xf numFmtId="172" fontId="3" fillId="10" borderId="19" xfId="0" applyNumberFormat="1" applyFont="1" applyFill="1" applyBorder="1" applyAlignment="1">
      <alignment horizontal="center"/>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48" xfId="0" applyFont="1" applyBorder="1" applyAlignment="1">
      <alignment vertical="top" wrapText="1"/>
    </xf>
    <xf numFmtId="0" fontId="3" fillId="0" borderId="0" xfId="0" applyFont="1" applyFill="1" applyBorder="1" applyAlignment="1">
      <alignment/>
    </xf>
    <xf numFmtId="172" fontId="3" fillId="0" borderId="0" xfId="0" applyNumberFormat="1" applyFont="1" applyFill="1" applyBorder="1" applyAlignment="1">
      <alignment horizontal="center"/>
    </xf>
    <xf numFmtId="0" fontId="3" fillId="0" borderId="0" xfId="0" applyFont="1" applyFill="1" applyBorder="1" applyAlignment="1">
      <alignment horizontal="center"/>
    </xf>
    <xf numFmtId="168" fontId="3" fillId="10" borderId="0" xfId="0" applyNumberFormat="1" applyFont="1" applyFill="1" applyBorder="1" applyAlignment="1">
      <alignment horizontal="center"/>
    </xf>
    <xf numFmtId="168" fontId="2" fillId="0" borderId="0" xfId="0" applyNumberFormat="1" applyFont="1" applyBorder="1" applyAlignment="1">
      <alignment horizontal="right"/>
    </xf>
    <xf numFmtId="168" fontId="1" fillId="0" borderId="0" xfId="0" applyNumberFormat="1" applyFont="1" applyBorder="1" applyAlignment="1">
      <alignment/>
    </xf>
    <xf numFmtId="168" fontId="1" fillId="0" borderId="0" xfId="0" applyNumberFormat="1" applyFont="1" applyBorder="1" applyAlignment="1">
      <alignment horizontal="right"/>
    </xf>
    <xf numFmtId="172" fontId="2" fillId="0" borderId="12" xfId="0" applyNumberFormat="1" applyFont="1" applyBorder="1" applyAlignment="1">
      <alignment/>
    </xf>
    <xf numFmtId="0" fontId="3" fillId="0" borderId="11" xfId="0" applyFont="1" applyFill="1" applyBorder="1" applyAlignment="1">
      <alignment/>
    </xf>
    <xf numFmtId="172" fontId="3" fillId="0" borderId="12" xfId="0" applyNumberFormat="1" applyFont="1" applyFill="1" applyBorder="1" applyAlignment="1">
      <alignment/>
    </xf>
    <xf numFmtId="0" fontId="3" fillId="0" borderId="14" xfId="0" applyFont="1" applyBorder="1" applyAlignment="1">
      <alignment horizontal="center"/>
    </xf>
    <xf numFmtId="168" fontId="2" fillId="0" borderId="14" xfId="0" applyNumberFormat="1" applyFont="1" applyBorder="1" applyAlignment="1">
      <alignment horizontal="right"/>
    </xf>
    <xf numFmtId="168" fontId="1" fillId="0" borderId="14" xfId="0" applyNumberFormat="1" applyFont="1" applyBorder="1" applyAlignment="1">
      <alignment horizontal="right"/>
    </xf>
    <xf numFmtId="0" fontId="2" fillId="0" borderId="22" xfId="0" applyFont="1" applyBorder="1" applyAlignment="1">
      <alignment/>
    </xf>
    <xf numFmtId="6" fontId="8" fillId="35" borderId="49" xfId="0" applyNumberFormat="1" applyFont="1" applyFill="1" applyBorder="1" applyAlignment="1" applyProtection="1">
      <alignment horizontal="center"/>
      <protection locked="0"/>
    </xf>
    <xf numFmtId="6" fontId="8" fillId="35" borderId="27" xfId="0" applyNumberFormat="1" applyFont="1" applyFill="1" applyBorder="1" applyAlignment="1" applyProtection="1">
      <alignment horizontal="center"/>
      <protection locked="0"/>
    </xf>
    <xf numFmtId="189" fontId="20" fillId="10" borderId="24" xfId="0" applyNumberFormat="1" applyFont="1" applyFill="1" applyBorder="1" applyAlignment="1">
      <alignment horizontal="center"/>
    </xf>
    <xf numFmtId="10" fontId="0" fillId="10" borderId="22" xfId="61" applyNumberFormat="1" applyFont="1" applyFill="1" applyBorder="1" applyAlignment="1">
      <alignment horizontal="center"/>
    </xf>
    <xf numFmtId="1" fontId="20" fillId="10" borderId="38" xfId="0" applyNumberFormat="1" applyFont="1" applyFill="1" applyBorder="1" applyAlignment="1">
      <alignment horizontal="center"/>
    </xf>
    <xf numFmtId="1" fontId="20" fillId="10" borderId="24" xfId="0" applyNumberFormat="1" applyFont="1" applyFill="1" applyBorder="1" applyAlignment="1">
      <alignment/>
    </xf>
    <xf numFmtId="1" fontId="20" fillId="10" borderId="38" xfId="0" applyNumberFormat="1" applyFont="1" applyFill="1" applyBorder="1" applyAlignment="1">
      <alignment/>
    </xf>
    <xf numFmtId="0" fontId="2" fillId="0" borderId="50" xfId="0" applyFont="1" applyBorder="1" applyAlignment="1">
      <alignment/>
    </xf>
    <xf numFmtId="0" fontId="3" fillId="0" borderId="51" xfId="0" applyFont="1" applyFill="1" applyBorder="1" applyAlignment="1">
      <alignment vertical="top" wrapText="1"/>
    </xf>
    <xf numFmtId="0" fontId="3" fillId="0" borderId="52" xfId="0" applyFont="1" applyFill="1" applyBorder="1" applyAlignment="1">
      <alignment vertical="top" wrapText="1"/>
    </xf>
    <xf numFmtId="0" fontId="3" fillId="0" borderId="0" xfId="0" applyFont="1" applyFill="1" applyBorder="1" applyAlignment="1">
      <alignment vertical="top" wrapText="1"/>
    </xf>
    <xf numFmtId="0" fontId="3" fillId="0" borderId="53"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applyAlignment="1">
      <alignment horizontal="left" vertical="top"/>
    </xf>
    <xf numFmtId="0" fontId="8" fillId="35" borderId="54" xfId="0" applyFont="1" applyFill="1" applyBorder="1" applyAlignment="1" applyProtection="1">
      <alignment/>
      <protection locked="0"/>
    </xf>
    <xf numFmtId="0" fontId="3" fillId="37" borderId="0" xfId="0" applyFont="1" applyFill="1" applyBorder="1" applyAlignment="1">
      <alignment/>
    </xf>
    <xf numFmtId="6" fontId="8" fillId="35" borderId="22" xfId="0" applyNumberFormat="1" applyFont="1" applyFill="1" applyBorder="1" applyAlignment="1" applyProtection="1">
      <alignment horizontal="center"/>
      <protection locked="0"/>
    </xf>
    <xf numFmtId="40" fontId="10" fillId="10" borderId="55" xfId="0" applyNumberFormat="1" applyFont="1" applyFill="1" applyBorder="1" applyAlignment="1" applyProtection="1">
      <alignment horizontal="right"/>
      <protection locked="0"/>
    </xf>
    <xf numFmtId="40" fontId="10" fillId="10" borderId="14" xfId="0" applyNumberFormat="1" applyFont="1" applyFill="1" applyBorder="1" applyAlignment="1" applyProtection="1">
      <alignment horizontal="right"/>
      <protection locked="0"/>
    </xf>
    <xf numFmtId="8" fontId="10" fillId="10" borderId="14" xfId="0" applyNumberFormat="1" applyFont="1" applyFill="1" applyBorder="1" applyAlignment="1" applyProtection="1">
      <alignment horizontal="center"/>
      <protection locked="0"/>
    </xf>
    <xf numFmtId="8" fontId="10" fillId="10" borderId="14" xfId="0" applyNumberFormat="1" applyFont="1" applyFill="1" applyBorder="1" applyAlignment="1" applyProtection="1">
      <alignment horizontal="right"/>
      <protection locked="0"/>
    </xf>
    <xf numFmtId="40" fontId="10" fillId="36" borderId="56" xfId="0" applyNumberFormat="1" applyFont="1" applyFill="1" applyBorder="1" applyAlignment="1" applyProtection="1">
      <alignment horizontal="right"/>
      <protection locked="0"/>
    </xf>
    <xf numFmtId="8" fontId="10" fillId="10" borderId="56" xfId="0" applyNumberFormat="1" applyFont="1" applyFill="1" applyBorder="1" applyAlignment="1" applyProtection="1">
      <alignment horizontal="center"/>
      <protection locked="0"/>
    </xf>
    <xf numFmtId="40" fontId="10" fillId="0" borderId="14" xfId="0" applyNumberFormat="1" applyFont="1" applyFill="1" applyBorder="1" applyAlignment="1" applyProtection="1">
      <alignment horizontal="right"/>
      <protection locked="0"/>
    </xf>
    <xf numFmtId="10" fontId="10" fillId="0" borderId="14" xfId="0" applyNumberFormat="1" applyFont="1" applyFill="1" applyBorder="1" applyAlignment="1" applyProtection="1">
      <alignment horizontal="right"/>
      <protection locked="0"/>
    </xf>
    <xf numFmtId="0" fontId="3" fillId="0" borderId="14" xfId="0" applyFont="1" applyFill="1" applyBorder="1" applyAlignment="1">
      <alignment horizontal="center" vertical="top" wrapText="1"/>
    </xf>
    <xf numFmtId="0" fontId="3" fillId="0" borderId="14" xfId="0" applyFont="1" applyFill="1" applyBorder="1" applyAlignment="1">
      <alignment/>
    </xf>
    <xf numFmtId="0" fontId="3" fillId="0" borderId="14" xfId="0" applyFont="1" applyFill="1" applyBorder="1" applyAlignment="1">
      <alignment horizontal="center"/>
    </xf>
    <xf numFmtId="0" fontId="3" fillId="0" borderId="22" xfId="0" applyFont="1" applyFill="1" applyBorder="1" applyAlignment="1">
      <alignment/>
    </xf>
    <xf numFmtId="0" fontId="3" fillId="0" borderId="13" xfId="0" applyFont="1" applyFill="1" applyBorder="1" applyAlignment="1">
      <alignment/>
    </xf>
    <xf numFmtId="8" fontId="2" fillId="0" borderId="0" xfId="0" applyNumberFormat="1" applyFont="1" applyFill="1" applyBorder="1" applyAlignment="1">
      <alignment/>
    </xf>
    <xf numFmtId="0" fontId="2" fillId="0" borderId="12" xfId="0" applyFont="1" applyBorder="1" applyAlignment="1">
      <alignment/>
    </xf>
    <xf numFmtId="0" fontId="2" fillId="0" borderId="13" xfId="0" applyFont="1" applyFill="1" applyBorder="1" applyAlignment="1">
      <alignment horizontal="center" vertical="top" wrapText="1"/>
    </xf>
    <xf numFmtId="0" fontId="2" fillId="0" borderId="14" xfId="0" applyFont="1" applyFill="1" applyBorder="1" applyAlignment="1">
      <alignment vertical="top" wrapText="1"/>
    </xf>
    <xf numFmtId="10" fontId="0" fillId="0" borderId="14" xfId="61" applyNumberFormat="1" applyFont="1" applyFill="1" applyBorder="1" applyAlignment="1">
      <alignment horizontal="center"/>
    </xf>
    <xf numFmtId="6" fontId="2" fillId="0" borderId="25" xfId="0" applyNumberFormat="1" applyFont="1" applyFill="1" applyBorder="1" applyAlignment="1" applyProtection="1">
      <alignment/>
      <protection/>
    </xf>
    <xf numFmtId="172" fontId="3" fillId="0" borderId="14" xfId="0" applyNumberFormat="1" applyFont="1" applyFill="1" applyBorder="1" applyAlignment="1">
      <alignment horizontal="center"/>
    </xf>
    <xf numFmtId="10" fontId="2" fillId="0" borderId="14" xfId="0" applyNumberFormat="1" applyFont="1" applyFill="1" applyBorder="1" applyAlignment="1">
      <alignment/>
    </xf>
    <xf numFmtId="168" fontId="2" fillId="0" borderId="14" xfId="0" applyNumberFormat="1" applyFont="1" applyFill="1" applyBorder="1" applyAlignment="1">
      <alignment horizontal="right"/>
    </xf>
    <xf numFmtId="168" fontId="1" fillId="0" borderId="14" xfId="0" applyNumberFormat="1" applyFont="1" applyFill="1" applyBorder="1" applyAlignment="1">
      <alignment horizontal="right"/>
    </xf>
    <xf numFmtId="0" fontId="2" fillId="0" borderId="14" xfId="0" applyFont="1" applyFill="1" applyBorder="1" applyAlignment="1">
      <alignment/>
    </xf>
    <xf numFmtId="0" fontId="2" fillId="0" borderId="14" xfId="0" applyFont="1" applyFill="1" applyBorder="1" applyAlignment="1">
      <alignment horizontal="right"/>
    </xf>
    <xf numFmtId="0" fontId="7" fillId="35" borderId="54" xfId="0" applyFont="1" applyFill="1" applyBorder="1" applyAlignment="1" applyProtection="1">
      <alignment horizontal="center"/>
      <protection locked="0"/>
    </xf>
    <xf numFmtId="0" fontId="7" fillId="35" borderId="54" xfId="0" applyFont="1" applyFill="1" applyBorder="1" applyAlignment="1" applyProtection="1">
      <alignment/>
      <protection locked="0"/>
    </xf>
    <xf numFmtId="0" fontId="7" fillId="35" borderId="23" xfId="0" applyFont="1" applyFill="1" applyBorder="1" applyAlignment="1" applyProtection="1">
      <alignment/>
      <protection locked="0"/>
    </xf>
    <xf numFmtId="6" fontId="7" fillId="35" borderId="57" xfId="0" applyNumberFormat="1" applyFont="1" applyFill="1" applyBorder="1" applyAlignment="1" applyProtection="1">
      <alignment horizontal="center"/>
      <protection locked="0"/>
    </xf>
    <xf numFmtId="6" fontId="7" fillId="35" borderId="16" xfId="0" applyNumberFormat="1" applyFont="1" applyFill="1" applyBorder="1" applyAlignment="1" applyProtection="1">
      <alignment horizontal="center"/>
      <protection locked="0"/>
    </xf>
    <xf numFmtId="6" fontId="2" fillId="0" borderId="14" xfId="0" applyNumberFormat="1" applyFont="1" applyFill="1" applyBorder="1" applyAlignment="1" applyProtection="1">
      <alignment/>
      <protection/>
    </xf>
    <xf numFmtId="0" fontId="1" fillId="0" borderId="0" xfId="0" applyFont="1" applyFill="1" applyBorder="1" applyAlignment="1">
      <alignment horizontal="center"/>
    </xf>
    <xf numFmtId="0" fontId="1" fillId="0" borderId="0"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168" fontId="3" fillId="10" borderId="0" xfId="0" applyNumberFormat="1" applyFont="1" applyFill="1" applyBorder="1" applyAlignment="1" quotePrefix="1">
      <alignment horizontal="center"/>
    </xf>
    <xf numFmtId="0" fontId="3" fillId="10" borderId="0" xfId="0" applyFont="1" applyFill="1" applyAlignment="1">
      <alignment horizontal="center"/>
    </xf>
    <xf numFmtId="10" fontId="3" fillId="10" borderId="58" xfId="0" applyNumberFormat="1" applyFont="1" applyFill="1" applyBorder="1" applyAlignment="1">
      <alignment horizontal="center" vertical="top" wrapText="1"/>
    </xf>
    <xf numFmtId="0" fontId="2" fillId="0" borderId="24" xfId="0" applyFont="1" applyBorder="1" applyAlignment="1">
      <alignment horizontal="center" vertical="top" wrapText="1"/>
    </xf>
    <xf numFmtId="0" fontId="2" fillId="0" borderId="38" xfId="0" applyFont="1" applyBorder="1" applyAlignment="1">
      <alignment horizontal="center" vertical="top" wrapText="1"/>
    </xf>
    <xf numFmtId="0" fontId="2" fillId="0" borderId="59" xfId="0" applyFont="1" applyBorder="1" applyAlignment="1">
      <alignment vertical="top" wrapText="1"/>
    </xf>
    <xf numFmtId="0" fontId="2" fillId="0" borderId="50" xfId="0" applyFont="1" applyBorder="1" applyAlignment="1">
      <alignment vertical="top" wrapText="1"/>
    </xf>
    <xf numFmtId="0" fontId="2" fillId="0" borderId="60" xfId="0" applyFont="1" applyBorder="1" applyAlignment="1">
      <alignment vertical="top" wrapText="1"/>
    </xf>
    <xf numFmtId="10" fontId="3" fillId="10" borderId="47" xfId="0" applyNumberFormat="1" applyFont="1" applyFill="1" applyBorder="1" applyAlignment="1">
      <alignment horizontal="center" vertical="top" wrapText="1"/>
    </xf>
    <xf numFmtId="0" fontId="27" fillId="10" borderId="18" xfId="0" applyFont="1" applyFill="1" applyBorder="1" applyAlignment="1">
      <alignment horizontal="center"/>
    </xf>
    <xf numFmtId="10" fontId="3" fillId="0" borderId="15" xfId="0" applyNumberFormat="1" applyFont="1" applyBorder="1" applyAlignment="1">
      <alignment horizontal="center" vertical="top" wrapText="1"/>
    </xf>
    <xf numFmtId="168" fontId="28" fillId="0" borderId="0" xfId="0" applyNumberFormat="1" applyFont="1" applyBorder="1" applyAlignment="1">
      <alignment/>
    </xf>
    <xf numFmtId="172" fontId="29" fillId="0" borderId="12" xfId="0" applyNumberFormat="1" applyFont="1" applyBorder="1" applyAlignment="1">
      <alignment/>
    </xf>
    <xf numFmtId="6" fontId="25" fillId="0" borderId="25" xfId="0" applyNumberFormat="1" applyFont="1" applyFill="1" applyBorder="1" applyAlignment="1" applyProtection="1">
      <alignment horizontal="center"/>
      <protection locked="0"/>
    </xf>
    <xf numFmtId="6" fontId="9" fillId="35" borderId="24" xfId="0" applyNumberFormat="1" applyFont="1" applyFill="1" applyBorder="1" applyAlignment="1" applyProtection="1">
      <alignment horizontal="right"/>
      <protection locked="0"/>
    </xf>
    <xf numFmtId="6" fontId="9" fillId="35" borderId="25" xfId="0" applyNumberFormat="1" applyFont="1" applyFill="1" applyBorder="1" applyAlignment="1" applyProtection="1">
      <alignment horizontal="right"/>
      <protection locked="0"/>
    </xf>
    <xf numFmtId="6" fontId="3" fillId="0" borderId="61" xfId="0" applyNumberFormat="1" applyFont="1" applyBorder="1" applyAlignment="1">
      <alignment horizontal="center" vertical="top" wrapText="1"/>
    </xf>
    <xf numFmtId="6" fontId="3" fillId="0" borderId="62" xfId="0" applyNumberFormat="1" applyFont="1" applyBorder="1" applyAlignment="1">
      <alignment horizontal="center" vertical="top" wrapText="1"/>
    </xf>
    <xf numFmtId="0" fontId="3" fillId="10" borderId="63" xfId="0" applyFont="1" applyFill="1" applyBorder="1" applyAlignment="1">
      <alignment horizontal="center"/>
    </xf>
    <xf numFmtId="0" fontId="3" fillId="10" borderId="64" xfId="0" applyFont="1" applyFill="1" applyBorder="1" applyAlignment="1">
      <alignment horizontal="center"/>
    </xf>
    <xf numFmtId="0" fontId="2" fillId="0" borderId="24" xfId="0" applyFont="1" applyBorder="1" applyAlignment="1">
      <alignment horizontal="center" vertical="top" wrapText="1"/>
    </xf>
    <xf numFmtId="0" fontId="2" fillId="0" borderId="38" xfId="0" applyFont="1" applyBorder="1" applyAlignment="1">
      <alignment horizontal="center" vertical="top" wrapText="1"/>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38" xfId="0" applyFont="1" applyFill="1" applyBorder="1" applyAlignment="1">
      <alignment horizontal="center"/>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65" xfId="0" applyFont="1" applyBorder="1" applyAlignment="1">
      <alignment horizontal="left" vertical="top" wrapText="1"/>
    </xf>
    <xf numFmtId="0" fontId="2" fillId="0" borderId="24" xfId="0" applyFont="1" applyBorder="1" applyAlignment="1">
      <alignment horizontal="right"/>
    </xf>
    <xf numFmtId="0" fontId="2" fillId="0" borderId="25" xfId="0" applyFont="1" applyBorder="1" applyAlignment="1">
      <alignment horizontal="right"/>
    </xf>
    <xf numFmtId="0" fontId="2" fillId="0" borderId="38" xfId="0" applyFont="1" applyBorder="1" applyAlignment="1">
      <alignment horizontal="right"/>
    </xf>
    <xf numFmtId="6" fontId="2" fillId="0" borderId="24" xfId="0" applyNumberFormat="1" applyFont="1" applyFill="1" applyBorder="1" applyAlignment="1" applyProtection="1">
      <alignment horizontal="center"/>
      <protection/>
    </xf>
    <xf numFmtId="6" fontId="2" fillId="0" borderId="38" xfId="0" applyNumberFormat="1" applyFont="1" applyFill="1" applyBorder="1" applyAlignment="1" applyProtection="1">
      <alignment horizontal="center"/>
      <protection/>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2" fillId="0" borderId="48" xfId="0" applyFont="1" applyBorder="1" applyAlignment="1">
      <alignment horizontal="left" vertical="top" wrapText="1"/>
    </xf>
    <xf numFmtId="0" fontId="71" fillId="37" borderId="24" xfId="0" applyFont="1" applyFill="1" applyBorder="1" applyAlignment="1">
      <alignment horizontal="center"/>
    </xf>
    <xf numFmtId="0" fontId="71" fillId="37" borderId="25" xfId="0" applyFont="1" applyFill="1" applyBorder="1" applyAlignment="1">
      <alignment horizontal="center"/>
    </xf>
    <xf numFmtId="0" fontId="71" fillId="37" borderId="38" xfId="0" applyFont="1" applyFill="1" applyBorder="1" applyAlignment="1">
      <alignment horizontal="center"/>
    </xf>
    <xf numFmtId="6" fontId="2" fillId="39" borderId="24" xfId="0" applyNumberFormat="1" applyFont="1" applyFill="1" applyBorder="1" applyAlignment="1">
      <alignment horizontal="center" vertical="top" wrapText="1"/>
    </xf>
    <xf numFmtId="6" fontId="2" fillId="39" borderId="38" xfId="0" applyNumberFormat="1" applyFont="1" applyFill="1" applyBorder="1" applyAlignment="1">
      <alignment horizontal="center" vertical="top" wrapText="1"/>
    </xf>
    <xf numFmtId="6" fontId="2" fillId="0" borderId="24" xfId="0" applyNumberFormat="1" applyFont="1" applyBorder="1" applyAlignment="1">
      <alignment horizontal="center" vertical="top" wrapText="1"/>
    </xf>
    <xf numFmtId="6" fontId="2" fillId="0" borderId="38" xfId="0" applyNumberFormat="1" applyFont="1" applyBorder="1" applyAlignment="1">
      <alignment horizontal="center" vertical="top" wrapText="1"/>
    </xf>
    <xf numFmtId="0" fontId="2" fillId="0" borderId="66" xfId="0" applyFont="1" applyBorder="1" applyAlignment="1">
      <alignment horizontal="left" vertical="top" wrapText="1"/>
    </xf>
    <xf numFmtId="0" fontId="2" fillId="0" borderId="67" xfId="0" applyFont="1" applyBorder="1" applyAlignment="1">
      <alignment horizontal="left" vertical="top" wrapText="1"/>
    </xf>
    <xf numFmtId="0" fontId="2" fillId="0" borderId="64" xfId="0" applyFont="1" applyBorder="1" applyAlignment="1">
      <alignment horizontal="left" vertical="top" wrapText="1"/>
    </xf>
    <xf numFmtId="6" fontId="3" fillId="0" borderId="63" xfId="0" applyNumberFormat="1" applyFont="1" applyBorder="1" applyAlignment="1">
      <alignment horizontal="center" vertical="top" wrapText="1"/>
    </xf>
    <xf numFmtId="6" fontId="3" fillId="0" borderId="68" xfId="0" applyNumberFormat="1" applyFont="1" applyBorder="1" applyAlignment="1">
      <alignment horizontal="center" vertical="top" wrapText="1"/>
    </xf>
    <xf numFmtId="6" fontId="3" fillId="0" borderId="69" xfId="0" applyNumberFormat="1" applyFont="1" applyBorder="1" applyAlignment="1">
      <alignment horizontal="center" vertical="top" wrapText="1"/>
    </xf>
    <xf numFmtId="6" fontId="3" fillId="0" borderId="70" xfId="0" applyNumberFormat="1" applyFont="1" applyBorder="1" applyAlignment="1">
      <alignment horizontal="center" vertical="top" wrapText="1"/>
    </xf>
    <xf numFmtId="10" fontId="2" fillId="0" borderId="24" xfId="0" applyNumberFormat="1" applyFont="1" applyFill="1" applyBorder="1" applyAlignment="1">
      <alignment horizontal="center"/>
    </xf>
    <xf numFmtId="10" fontId="2" fillId="0" borderId="25" xfId="0" applyNumberFormat="1" applyFont="1" applyFill="1" applyBorder="1" applyAlignment="1">
      <alignment horizontal="center"/>
    </xf>
    <xf numFmtId="10" fontId="2" fillId="0" borderId="38" xfId="0" applyNumberFormat="1" applyFont="1" applyFill="1" applyBorder="1" applyAlignment="1">
      <alignment horizontal="center"/>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71" xfId="0" applyFont="1" applyBorder="1" applyAlignment="1">
      <alignment horizontal="left" vertical="top" wrapText="1"/>
    </xf>
    <xf numFmtId="0" fontId="2" fillId="0" borderId="24" xfId="0" applyFont="1" applyBorder="1" applyAlignment="1">
      <alignment horizontal="center"/>
    </xf>
    <xf numFmtId="0" fontId="2" fillId="0" borderId="38" xfId="0" applyFont="1" applyBorder="1" applyAlignment="1">
      <alignment horizontal="center"/>
    </xf>
    <xf numFmtId="0" fontId="71" fillId="37" borderId="13" xfId="0" applyFont="1" applyFill="1" applyBorder="1" applyAlignment="1">
      <alignment horizontal="center"/>
    </xf>
    <xf numFmtId="0" fontId="71" fillId="37" borderId="14" xfId="0" applyFont="1" applyFill="1" applyBorder="1" applyAlignment="1">
      <alignment horizontal="center"/>
    </xf>
    <xf numFmtId="0" fontId="71" fillId="37" borderId="22" xfId="0" applyFont="1" applyFill="1" applyBorder="1" applyAlignment="1">
      <alignment horizontal="center"/>
    </xf>
    <xf numFmtId="0" fontId="20" fillId="0" borderId="20" xfId="0" applyFont="1" applyBorder="1" applyAlignment="1">
      <alignment horizontal="center"/>
    </xf>
    <xf numFmtId="0" fontId="20" fillId="0" borderId="15" xfId="0" applyFont="1" applyBorder="1" applyAlignment="1">
      <alignment horizontal="center"/>
    </xf>
    <xf numFmtId="0" fontId="20" fillId="0" borderId="21" xfId="0" applyFont="1" applyBorder="1" applyAlignment="1">
      <alignment horizontal="center"/>
    </xf>
    <xf numFmtId="0" fontId="2" fillId="0" borderId="11" xfId="0" applyFont="1" applyFill="1" applyBorder="1" applyAlignment="1">
      <alignment horizontal="left"/>
    </xf>
    <xf numFmtId="0" fontId="2" fillId="0" borderId="0" xfId="0" applyFont="1" applyFill="1" applyBorder="1" applyAlignment="1">
      <alignment horizontal="left"/>
    </xf>
    <xf numFmtId="0" fontId="2" fillId="0" borderId="59" xfId="0" applyFont="1" applyBorder="1" applyAlignment="1">
      <alignment horizontal="center"/>
    </xf>
    <xf numFmtId="0" fontId="2" fillId="0" borderId="50" xfId="0" applyFont="1" applyBorder="1" applyAlignment="1">
      <alignment horizontal="center"/>
    </xf>
    <xf numFmtId="0" fontId="3" fillId="10" borderId="66" xfId="0" applyFont="1" applyFill="1" applyBorder="1" applyAlignment="1">
      <alignment horizontal="center" vertical="top" wrapText="1"/>
    </xf>
    <xf numFmtId="0" fontId="3" fillId="10" borderId="64" xfId="0" applyFont="1" applyFill="1" applyBorder="1" applyAlignment="1">
      <alignment horizontal="center" vertical="top" wrapText="1"/>
    </xf>
    <xf numFmtId="0" fontId="3" fillId="10" borderId="67" xfId="0" applyFont="1" applyFill="1" applyBorder="1" applyAlignment="1">
      <alignment horizontal="center"/>
    </xf>
    <xf numFmtId="0" fontId="3" fillId="10" borderId="63" xfId="0" applyFont="1" applyFill="1" applyBorder="1" applyAlignment="1">
      <alignment horizontal="center" vertical="top" wrapText="1"/>
    </xf>
    <xf numFmtId="0" fontId="2" fillId="0" borderId="67" xfId="0" applyFont="1" applyBorder="1" applyAlignment="1">
      <alignment horizontal="center"/>
    </xf>
    <xf numFmtId="10" fontId="3" fillId="10" borderId="63" xfId="60" applyNumberFormat="1" applyFont="1" applyFill="1" applyBorder="1" applyAlignment="1">
      <alignment horizontal="center"/>
    </xf>
    <xf numFmtId="10" fontId="3" fillId="10" borderId="67" xfId="60" applyNumberFormat="1" applyFont="1" applyFill="1" applyBorder="1" applyAlignment="1">
      <alignment horizontal="center"/>
    </xf>
    <xf numFmtId="10" fontId="3" fillId="10" borderId="64" xfId="60" applyNumberFormat="1" applyFont="1" applyFill="1" applyBorder="1" applyAlignment="1">
      <alignment horizontal="center"/>
    </xf>
    <xf numFmtId="0" fontId="2" fillId="0" borderId="51" xfId="0" applyFont="1" applyBorder="1" applyAlignment="1">
      <alignment horizontal="center"/>
    </xf>
    <xf numFmtId="6" fontId="3" fillId="0" borderId="41" xfId="0" applyNumberFormat="1" applyFont="1" applyBorder="1" applyAlignment="1">
      <alignment horizontal="center" vertical="top" wrapText="1"/>
    </xf>
    <xf numFmtId="0" fontId="18" fillId="10" borderId="20" xfId="0" applyFont="1" applyFill="1" applyBorder="1" applyAlignment="1">
      <alignment horizontal="left" vertical="center" indent="5"/>
    </xf>
    <xf numFmtId="0" fontId="18" fillId="10" borderId="15" xfId="0" applyFont="1" applyFill="1" applyBorder="1" applyAlignment="1">
      <alignment horizontal="left" vertical="center" indent="5"/>
    </xf>
    <xf numFmtId="0" fontId="18" fillId="10" borderId="21" xfId="0" applyFont="1" applyFill="1" applyBorder="1" applyAlignment="1">
      <alignment horizontal="left" vertical="center" indent="5"/>
    </xf>
    <xf numFmtId="0" fontId="18" fillId="10" borderId="13" xfId="0" applyFont="1" applyFill="1" applyBorder="1" applyAlignment="1">
      <alignment horizontal="left" vertical="center" indent="5"/>
    </xf>
    <xf numFmtId="0" fontId="18" fillId="10" borderId="14" xfId="0" applyFont="1" applyFill="1" applyBorder="1" applyAlignment="1">
      <alignment horizontal="left" vertical="center" indent="5"/>
    </xf>
    <xf numFmtId="0" fontId="18" fillId="10" borderId="22" xfId="0" applyFont="1" applyFill="1" applyBorder="1" applyAlignment="1">
      <alignment horizontal="left" vertical="center" indent="5"/>
    </xf>
    <xf numFmtId="0" fontId="25" fillId="0" borderId="24" xfId="0" applyFont="1" applyFill="1" applyBorder="1" applyAlignment="1">
      <alignment horizontal="center" vertical="center"/>
    </xf>
    <xf numFmtId="0" fontId="25" fillId="0" borderId="38" xfId="0" applyFont="1" applyFill="1" applyBorder="1" applyAlignment="1">
      <alignment horizontal="center" vertical="center"/>
    </xf>
    <xf numFmtId="0" fontId="2" fillId="0" borderId="42" xfId="0" applyFont="1" applyBorder="1" applyAlignment="1">
      <alignment horizontal="right"/>
    </xf>
    <xf numFmtId="0" fontId="2" fillId="0" borderId="43" xfId="0" applyFont="1" applyBorder="1" applyAlignment="1">
      <alignment horizontal="right"/>
    </xf>
    <xf numFmtId="0" fontId="3" fillId="0" borderId="0" xfId="0" applyFont="1" applyAlignment="1">
      <alignment horizontal="right"/>
    </xf>
    <xf numFmtId="10" fontId="0" fillId="10" borderId="13" xfId="61" applyNumberFormat="1" applyFont="1" applyFill="1" applyBorder="1" applyAlignment="1">
      <alignment horizontal="center"/>
    </xf>
    <xf numFmtId="10" fontId="0" fillId="10" borderId="22" xfId="61" applyNumberFormat="1" applyFont="1" applyFill="1" applyBorder="1" applyAlignment="1">
      <alignment horizontal="center"/>
    </xf>
    <xf numFmtId="0" fontId="2" fillId="0" borderId="25" xfId="0" applyFont="1" applyBorder="1" applyAlignment="1">
      <alignment horizontal="center"/>
    </xf>
    <xf numFmtId="0" fontId="2" fillId="0" borderId="0" xfId="0" applyFont="1" applyBorder="1" applyAlignment="1">
      <alignment horizontal="right"/>
    </xf>
    <xf numFmtId="6" fontId="2" fillId="0" borderId="24" xfId="0" applyNumberFormat="1" applyFont="1" applyBorder="1" applyAlignment="1">
      <alignment horizontal="center"/>
    </xf>
    <xf numFmtId="6" fontId="2" fillId="0" borderId="38" xfId="0" applyNumberFormat="1" applyFont="1" applyBorder="1" applyAlignment="1">
      <alignment horizontal="center"/>
    </xf>
    <xf numFmtId="6" fontId="3" fillId="0" borderId="24" xfId="0" applyNumberFormat="1" applyFont="1" applyBorder="1" applyAlignment="1">
      <alignment horizontal="center" vertical="top" wrapText="1"/>
    </xf>
    <xf numFmtId="6" fontId="3" fillId="0" borderId="38" xfId="0" applyNumberFormat="1" applyFont="1" applyBorder="1" applyAlignment="1">
      <alignment horizontal="center" vertical="top"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2" fillId="0" borderId="13" xfId="53" applyFont="1" applyBorder="1" applyAlignment="1" applyProtection="1">
      <alignment horizontal="center"/>
      <protection/>
    </xf>
    <xf numFmtId="0" fontId="72" fillId="0" borderId="14" xfId="53" applyFont="1" applyBorder="1" applyAlignment="1" applyProtection="1">
      <alignment horizontal="center"/>
      <protection/>
    </xf>
    <xf numFmtId="0" fontId="72" fillId="0" borderId="22" xfId="53" applyFont="1" applyBorder="1" applyAlignment="1" applyProtection="1">
      <alignment horizontal="center"/>
      <protection/>
    </xf>
    <xf numFmtId="0" fontId="2" fillId="0" borderId="13" xfId="0" applyFont="1" applyBorder="1" applyAlignment="1">
      <alignment horizontal="center" vertical="center"/>
    </xf>
    <xf numFmtId="0" fontId="2" fillId="0" borderId="22" xfId="0" applyFont="1" applyBorder="1" applyAlignment="1">
      <alignment horizontal="center" vertical="center"/>
    </xf>
    <xf numFmtId="6" fontId="2" fillId="0" borderId="20" xfId="0" applyNumberFormat="1" applyFont="1" applyFill="1" applyBorder="1" applyAlignment="1" applyProtection="1">
      <alignment horizontal="center"/>
      <protection/>
    </xf>
    <xf numFmtId="6" fontId="2" fillId="0" borderId="21" xfId="0" applyNumberFormat="1" applyFont="1" applyFill="1" applyBorder="1" applyAlignment="1" applyProtection="1">
      <alignment horizontal="center"/>
      <protection/>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2" fontId="2" fillId="0" borderId="24" xfId="0" applyNumberFormat="1" applyFont="1" applyFill="1" applyBorder="1" applyAlignment="1">
      <alignment horizontal="left" vertical="top" wrapText="1"/>
    </xf>
    <xf numFmtId="2" fontId="2" fillId="0" borderId="25" xfId="0" applyNumberFormat="1" applyFont="1" applyFill="1" applyBorder="1" applyAlignment="1">
      <alignment horizontal="left" vertical="top" wrapText="1"/>
    </xf>
    <xf numFmtId="2" fontId="2" fillId="0" borderId="38" xfId="0" applyNumberFormat="1" applyFont="1" applyFill="1" applyBorder="1" applyAlignment="1">
      <alignment horizontal="left" vertical="top" wrapText="1"/>
    </xf>
    <xf numFmtId="0" fontId="72" fillId="0" borderId="11" xfId="53" applyFont="1" applyBorder="1" applyAlignment="1" applyProtection="1">
      <alignment horizontal="center"/>
      <protection/>
    </xf>
    <xf numFmtId="0" fontId="72" fillId="0" borderId="0" xfId="53" applyFont="1" applyBorder="1" applyAlignment="1" applyProtection="1">
      <alignment horizontal="center"/>
      <protection/>
    </xf>
    <xf numFmtId="0" fontId="72" fillId="0" borderId="12" xfId="53" applyFont="1" applyBorder="1" applyAlignment="1" applyProtection="1">
      <alignment horizontal="center"/>
      <protection/>
    </xf>
    <xf numFmtId="0" fontId="2" fillId="0" borderId="20" xfId="0" applyFont="1" applyBorder="1" applyAlignment="1">
      <alignment horizontal="center"/>
    </xf>
    <xf numFmtId="0" fontId="2" fillId="0" borderId="21" xfId="0" applyFont="1" applyBorder="1" applyAlignment="1">
      <alignment horizont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2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22" xfId="0" applyFont="1" applyBorder="1" applyAlignment="1">
      <alignment horizontal="center" vertical="center"/>
    </xf>
    <xf numFmtId="0" fontId="71" fillId="37" borderId="20" xfId="0" applyFont="1" applyFill="1" applyBorder="1" applyAlignment="1">
      <alignment horizontal="center"/>
    </xf>
    <xf numFmtId="0" fontId="71" fillId="37" borderId="15" xfId="0" applyFont="1" applyFill="1" applyBorder="1" applyAlignment="1">
      <alignment horizontal="center"/>
    </xf>
    <xf numFmtId="0" fontId="71" fillId="37" borderId="21" xfId="0" applyFont="1" applyFill="1" applyBorder="1" applyAlignment="1">
      <alignment horizontal="center"/>
    </xf>
    <xf numFmtId="0" fontId="1" fillId="0" borderId="40" xfId="0" applyFont="1" applyBorder="1" applyAlignment="1">
      <alignment horizontal="right"/>
    </xf>
    <xf numFmtId="0" fontId="1" fillId="0" borderId="41" xfId="0" applyFont="1" applyBorder="1" applyAlignment="1">
      <alignment horizontal="right"/>
    </xf>
    <xf numFmtId="0" fontId="1" fillId="0" borderId="20" xfId="0" applyFont="1" applyBorder="1" applyAlignment="1">
      <alignment horizontal="right"/>
    </xf>
    <xf numFmtId="0" fontId="1" fillId="0" borderId="15" xfId="0" applyFont="1" applyBorder="1" applyAlignment="1">
      <alignment horizontal="right"/>
    </xf>
    <xf numFmtId="8" fontId="2" fillId="0" borderId="25" xfId="0" applyNumberFormat="1" applyFont="1" applyFill="1" applyBorder="1" applyAlignment="1" applyProtection="1">
      <alignment horizontal="right"/>
      <protection/>
    </xf>
    <xf numFmtId="0" fontId="10" fillId="10" borderId="35" xfId="0" applyFont="1" applyFill="1" applyBorder="1" applyAlignment="1" applyProtection="1">
      <alignment horizontal="left"/>
      <protection locked="0"/>
    </xf>
    <xf numFmtId="0" fontId="10" fillId="10" borderId="31" xfId="0" applyFont="1" applyFill="1" applyBorder="1" applyAlignment="1" applyProtection="1" quotePrefix="1">
      <alignment horizontal="left"/>
      <protection locked="0"/>
    </xf>
    <xf numFmtId="0" fontId="10" fillId="10" borderId="55" xfId="0" applyFont="1" applyFill="1" applyBorder="1" applyAlignment="1" applyProtection="1">
      <alignment horizontal="left"/>
      <protection locked="0"/>
    </xf>
    <xf numFmtId="0" fontId="10" fillId="10" borderId="56" xfId="0" applyFont="1" applyFill="1" applyBorder="1" applyAlignment="1" applyProtection="1" quotePrefix="1">
      <alignment horizontal="left"/>
      <protection locked="0"/>
    </xf>
    <xf numFmtId="8" fontId="2" fillId="0" borderId="14" xfId="0" applyNumberFormat="1" applyFont="1" applyFill="1" applyBorder="1" applyAlignment="1" applyProtection="1">
      <alignment horizontal="right"/>
      <protection/>
    </xf>
    <xf numFmtId="0" fontId="10" fillId="10" borderId="35" xfId="0" applyFont="1" applyFill="1" applyBorder="1" applyAlignment="1" applyProtection="1" quotePrefix="1">
      <alignment horizontal="left"/>
      <protection locked="0"/>
    </xf>
    <xf numFmtId="6" fontId="8" fillId="35" borderId="37" xfId="0" applyNumberFormat="1" applyFont="1" applyFill="1" applyBorder="1" applyAlignment="1" applyProtection="1">
      <alignment horizontal="center"/>
      <protection locked="0"/>
    </xf>
    <xf numFmtId="6" fontId="8" fillId="35" borderId="15" xfId="0" applyNumberFormat="1" applyFont="1" applyFill="1" applyBorder="1" applyAlignment="1" applyProtection="1">
      <alignment horizontal="center"/>
      <protection locked="0"/>
    </xf>
    <xf numFmtId="6" fontId="8" fillId="35" borderId="72" xfId="0" applyNumberFormat="1" applyFont="1" applyFill="1" applyBorder="1" applyAlignment="1" applyProtection="1">
      <alignment horizontal="center"/>
      <protection locked="0"/>
    </xf>
    <xf numFmtId="6" fontId="8" fillId="35" borderId="73" xfId="0" applyNumberFormat="1" applyFont="1" applyFill="1" applyBorder="1" applyAlignment="1" applyProtection="1">
      <alignment horizontal="center"/>
      <protection locked="0"/>
    </xf>
    <xf numFmtId="6" fontId="8" fillId="35" borderId="74" xfId="0" applyNumberFormat="1" applyFont="1" applyFill="1" applyBorder="1" applyAlignment="1" applyProtection="1">
      <alignment horizontal="center"/>
      <protection locked="0"/>
    </xf>
    <xf numFmtId="6" fontId="8" fillId="35" borderId="75" xfId="0" applyNumberFormat="1" applyFont="1" applyFill="1" applyBorder="1" applyAlignment="1" applyProtection="1">
      <alignment horizontal="center"/>
      <protection locked="0"/>
    </xf>
    <xf numFmtId="6" fontId="8" fillId="35" borderId="37" xfId="0" applyNumberFormat="1" applyFont="1" applyFill="1" applyBorder="1" applyAlignment="1" applyProtection="1">
      <alignment horizontal="center" wrapText="1"/>
      <protection locked="0"/>
    </xf>
    <xf numFmtId="6" fontId="8" fillId="35" borderId="72" xfId="0" applyNumberFormat="1" applyFont="1" applyFill="1" applyBorder="1" applyAlignment="1" applyProtection="1">
      <alignment horizontal="center" wrapText="1"/>
      <protection locked="0"/>
    </xf>
    <xf numFmtId="6" fontId="8" fillId="35" borderId="73" xfId="0" applyNumberFormat="1" applyFont="1" applyFill="1" applyBorder="1" applyAlignment="1" applyProtection="1">
      <alignment horizontal="center" wrapText="1"/>
      <protection locked="0"/>
    </xf>
    <xf numFmtId="6" fontId="8" fillId="35" borderId="75" xfId="0" applyNumberFormat="1" applyFont="1" applyFill="1" applyBorder="1" applyAlignment="1" applyProtection="1">
      <alignment horizontal="center" wrapText="1"/>
      <protection locked="0"/>
    </xf>
    <xf numFmtId="38" fontId="8" fillId="35" borderId="76" xfId="0" applyNumberFormat="1" applyFont="1" applyFill="1" applyBorder="1" applyAlignment="1" applyProtection="1">
      <alignment horizontal="center"/>
      <protection locked="0"/>
    </xf>
    <xf numFmtId="38" fontId="8" fillId="35" borderId="77" xfId="0" applyNumberFormat="1" applyFont="1" applyFill="1" applyBorder="1" applyAlignment="1" applyProtection="1">
      <alignment horizontal="center"/>
      <protection locked="0"/>
    </xf>
    <xf numFmtId="38" fontId="8" fillId="35" borderId="78" xfId="0" applyNumberFormat="1" applyFont="1" applyFill="1" applyBorder="1" applyAlignment="1" applyProtection="1">
      <alignment horizontal="center"/>
      <protection locked="0"/>
    </xf>
    <xf numFmtId="38" fontId="8" fillId="35" borderId="15" xfId="0" applyNumberFormat="1" applyFont="1" applyFill="1" applyBorder="1" applyAlignment="1" applyProtection="1">
      <alignment horizontal="center"/>
      <protection locked="0"/>
    </xf>
    <xf numFmtId="0" fontId="3" fillId="0" borderId="79" xfId="0" applyFont="1" applyFill="1" applyBorder="1" applyAlignment="1">
      <alignment horizontal="center" vertical="top" wrapText="1"/>
    </xf>
    <xf numFmtId="0" fontId="3" fillId="0" borderId="51" xfId="0" applyFont="1" applyFill="1" applyBorder="1" applyAlignment="1">
      <alignment horizontal="center" vertical="top" wrapText="1"/>
    </xf>
    <xf numFmtId="0" fontId="3" fillId="0" borderId="52" xfId="0" applyFont="1" applyFill="1" applyBorder="1" applyAlignment="1">
      <alignment horizontal="center" vertical="top" wrapText="1"/>
    </xf>
    <xf numFmtId="0" fontId="3" fillId="0" borderId="8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53" xfId="0" applyFont="1" applyFill="1" applyBorder="1" applyAlignment="1">
      <alignment horizontal="center" vertical="top" wrapText="1"/>
    </xf>
    <xf numFmtId="0" fontId="3" fillId="0" borderId="81" xfId="0" applyFont="1" applyFill="1" applyBorder="1" applyAlignment="1">
      <alignment horizontal="center" vertical="top" wrapText="1"/>
    </xf>
    <xf numFmtId="0" fontId="3" fillId="0" borderId="50" xfId="0" applyFont="1" applyFill="1" applyBorder="1" applyAlignment="1">
      <alignment horizontal="center" vertical="top" wrapText="1"/>
    </xf>
    <xf numFmtId="0" fontId="3" fillId="0" borderId="60" xfId="0" applyFont="1" applyFill="1" applyBorder="1" applyAlignment="1">
      <alignment horizontal="center" vertical="top" wrapText="1"/>
    </xf>
    <xf numFmtId="0" fontId="2" fillId="0" borderId="67" xfId="0" applyFont="1" applyBorder="1" applyAlignment="1">
      <alignment horizontal="center" vertical="top" wrapText="1"/>
    </xf>
    <xf numFmtId="0" fontId="2" fillId="0" borderId="66" xfId="0" applyFont="1" applyBorder="1" applyAlignment="1">
      <alignment horizontal="center"/>
    </xf>
    <xf numFmtId="0" fontId="12" fillId="0" borderId="24" xfId="0" applyFont="1" applyFill="1" applyBorder="1" applyAlignment="1">
      <alignment horizontal="center"/>
    </xf>
    <xf numFmtId="0" fontId="12" fillId="0" borderId="25" xfId="0" applyFont="1" applyFill="1" applyBorder="1" applyAlignment="1">
      <alignment horizontal="center"/>
    </xf>
    <xf numFmtId="0" fontId="12" fillId="0" borderId="38" xfId="0" applyFont="1" applyFill="1" applyBorder="1" applyAlignment="1">
      <alignment horizontal="center"/>
    </xf>
    <xf numFmtId="189" fontId="20" fillId="10" borderId="24" xfId="0" applyNumberFormat="1" applyFont="1" applyFill="1" applyBorder="1" applyAlignment="1">
      <alignment horizontal="center"/>
    </xf>
    <xf numFmtId="189" fontId="20" fillId="10" borderId="38" xfId="0" applyNumberFormat="1" applyFont="1" applyFill="1" applyBorder="1" applyAlignment="1">
      <alignment horizontal="center"/>
    </xf>
    <xf numFmtId="0" fontId="21" fillId="0" borderId="24" xfId="0" applyFont="1" applyFill="1" applyBorder="1" applyAlignment="1">
      <alignment horizontal="center"/>
    </xf>
    <xf numFmtId="0" fontId="21" fillId="0" borderId="25" xfId="0" applyFont="1" applyFill="1" applyBorder="1" applyAlignment="1">
      <alignment horizontal="center"/>
    </xf>
    <xf numFmtId="0" fontId="21" fillId="0" borderId="38" xfId="0" applyFont="1" applyFill="1" applyBorder="1" applyAlignment="1">
      <alignment horizontal="center"/>
    </xf>
    <xf numFmtId="0" fontId="0" fillId="0" borderId="20" xfId="57" applyBorder="1" applyAlignment="1">
      <alignment horizontal="center"/>
      <protection/>
    </xf>
    <xf numFmtId="0" fontId="0" fillId="0" borderId="21" xfId="57" applyBorder="1" applyAlignment="1">
      <alignment horizontal="center"/>
      <protection/>
    </xf>
    <xf numFmtId="0" fontId="3" fillId="0" borderId="40" xfId="0" applyFont="1" applyBorder="1" applyAlignment="1">
      <alignment horizontal="center"/>
    </xf>
    <xf numFmtId="0" fontId="3" fillId="0" borderId="41" xfId="0" applyFont="1" applyBorder="1" applyAlignment="1">
      <alignment horizontal="center"/>
    </xf>
    <xf numFmtId="0" fontId="3" fillId="0" borderId="70" xfId="0" applyFont="1" applyBorder="1" applyAlignment="1">
      <alignment horizontal="center"/>
    </xf>
    <xf numFmtId="6" fontId="8" fillId="35" borderId="27" xfId="0" applyNumberFormat="1" applyFont="1" applyFill="1" applyBorder="1" applyAlignment="1" applyProtection="1">
      <alignment horizontal="center"/>
      <protection locked="0"/>
    </xf>
    <xf numFmtId="6" fontId="8" fillId="35" borderId="25" xfId="0" applyNumberFormat="1" applyFont="1" applyFill="1" applyBorder="1" applyAlignment="1" applyProtection="1">
      <alignment horizontal="center"/>
      <protection locked="0"/>
    </xf>
    <xf numFmtId="6" fontId="12" fillId="0" borderId="24" xfId="0" applyNumberFormat="1" applyFont="1" applyFill="1" applyBorder="1" applyAlignment="1">
      <alignment horizontal="center"/>
    </xf>
    <xf numFmtId="6" fontId="12" fillId="0" borderId="25" xfId="0" applyNumberFormat="1" applyFont="1" applyFill="1" applyBorder="1" applyAlignment="1">
      <alignment horizontal="center"/>
    </xf>
    <xf numFmtId="6" fontId="12" fillId="0" borderId="38" xfId="0" applyNumberFormat="1" applyFont="1" applyFill="1" applyBorder="1" applyAlignment="1">
      <alignment horizontal="center"/>
    </xf>
    <xf numFmtId="0" fontId="25" fillId="0" borderId="24" xfId="0" applyFont="1" applyBorder="1" applyAlignment="1">
      <alignment horizontal="center"/>
    </xf>
    <xf numFmtId="0" fontId="25" fillId="0" borderId="25" xfId="0" applyFont="1" applyBorder="1" applyAlignment="1">
      <alignment horizontal="center"/>
    </xf>
    <xf numFmtId="8" fontId="20" fillId="0" borderId="25" xfId="0" applyNumberFormat="1" applyFont="1" applyFill="1" applyBorder="1" applyAlignment="1">
      <alignment horizontal="center"/>
    </xf>
    <xf numFmtId="8" fontId="20" fillId="0" borderId="38" xfId="0" applyNumberFormat="1" applyFont="1" applyFill="1" applyBorder="1" applyAlignment="1">
      <alignment horizontal="center"/>
    </xf>
    <xf numFmtId="6" fontId="8" fillId="35" borderId="49" xfId="0" applyNumberFormat="1" applyFont="1" applyFill="1" applyBorder="1" applyAlignment="1" applyProtection="1">
      <alignment horizontal="center"/>
      <protection locked="0"/>
    </xf>
    <xf numFmtId="0" fontId="10" fillId="10" borderId="32" xfId="0" applyFont="1" applyFill="1" applyBorder="1" applyAlignment="1" applyProtection="1" quotePrefix="1">
      <alignment horizontal="left"/>
      <protection locked="0"/>
    </xf>
    <xf numFmtId="0" fontId="10" fillId="10" borderId="82" xfId="0" applyFont="1" applyFill="1" applyBorder="1" applyAlignment="1" applyProtection="1" quotePrefix="1">
      <alignment horizontal="left"/>
      <protection locked="0"/>
    </xf>
    <xf numFmtId="0" fontId="2" fillId="0" borderId="15" xfId="0" applyFont="1" applyBorder="1" applyAlignment="1">
      <alignment horizontal="center"/>
    </xf>
    <xf numFmtId="6" fontId="8" fillId="35" borderId="83" xfId="0" applyNumberFormat="1" applyFont="1" applyFill="1" applyBorder="1" applyAlignment="1" applyProtection="1">
      <alignment horizontal="center"/>
      <protection locked="0"/>
    </xf>
    <xf numFmtId="10" fontId="0" fillId="0" borderId="20" xfId="57" applyNumberFormat="1" applyBorder="1" applyAlignment="1">
      <alignment horizontal="center"/>
      <protection/>
    </xf>
    <xf numFmtId="0" fontId="26" fillId="10" borderId="63" xfId="0" applyFont="1" applyFill="1" applyBorder="1" applyAlignment="1">
      <alignment horizontal="center" vertical="top" wrapText="1"/>
    </xf>
    <xf numFmtId="0" fontId="26" fillId="10" borderId="64" xfId="0" applyFont="1" applyFill="1" applyBorder="1" applyAlignment="1">
      <alignment horizontal="center" vertical="top" wrapText="1"/>
    </xf>
    <xf numFmtId="0" fontId="4" fillId="0" borderId="0" xfId="0" applyFont="1" applyAlignment="1">
      <alignment horizontal="center"/>
    </xf>
    <xf numFmtId="0" fontId="4" fillId="0" borderId="15" xfId="0" applyFont="1" applyBorder="1" applyAlignment="1">
      <alignment horizontal="right"/>
    </xf>
    <xf numFmtId="0" fontId="4" fillId="0" borderId="21" xfId="0" applyFont="1" applyBorder="1" applyAlignment="1">
      <alignment horizontal="right"/>
    </xf>
    <xf numFmtId="6" fontId="2" fillId="34" borderId="24" xfId="0" applyNumberFormat="1" applyFont="1" applyFill="1" applyBorder="1" applyAlignment="1">
      <alignment horizontal="center" vertical="top" wrapText="1"/>
    </xf>
    <xf numFmtId="6" fontId="2" fillId="34" borderId="38" xfId="0" applyNumberFormat="1" applyFont="1" applyFill="1" applyBorder="1" applyAlignment="1">
      <alignment horizontal="center" vertical="top" wrapText="1"/>
    </xf>
    <xf numFmtId="0" fontId="4" fillId="0" borderId="0" xfId="0" applyFont="1" applyBorder="1" applyAlignment="1">
      <alignment horizontal="right"/>
    </xf>
    <xf numFmtId="0" fontId="4" fillId="0" borderId="12" xfId="0" applyFont="1" applyBorder="1" applyAlignment="1">
      <alignment horizontal="right"/>
    </xf>
    <xf numFmtId="0" fontId="4" fillId="0" borderId="0" xfId="0" applyFont="1" applyAlignment="1">
      <alignment horizontal="right"/>
    </xf>
    <xf numFmtId="189" fontId="4" fillId="0" borderId="0" xfId="0"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186">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theme="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patternType="lightUp">
          <bgColor indexed="10"/>
        </patternFill>
      </fill>
    </dxf>
    <dxf>
      <fill>
        <patternFill patternType="lightUp">
          <bgColor indexed="10"/>
        </patternFill>
      </fill>
    </dxf>
    <dxf>
      <fill>
        <patternFill>
          <bgColor rgb="FFFF000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patternType="lightUp">
          <bgColor indexed="10"/>
        </patternFill>
      </fill>
    </dxf>
    <dxf>
      <fill>
        <patternFill patternType="lightUp">
          <bgColor indexed="10"/>
        </patternFill>
      </fill>
    </dxf>
    <dxf>
      <fill>
        <patternFill>
          <bgColor rgb="FFFF000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dol.gov/dba.aspx#14" TargetMode="External" /><Relationship Id="rId2" Type="http://schemas.openxmlformats.org/officeDocument/2006/relationships/hyperlink" Target="http://140.194.76.129/publications/eng-pamphlets/EP_1110-1-8/toc.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wdol.gov/dba.aspx#14" TargetMode="External" /><Relationship Id="rId2" Type="http://schemas.openxmlformats.org/officeDocument/2006/relationships/hyperlink" Target="http://140.194.76.129/publications/eng-pamphlets/EP_1110-1-8/toc.html" TargetMode="External" /><Relationship Id="rId3" Type="http://schemas.openxmlformats.org/officeDocument/2006/relationships/comments" Target="../comments10.xml" /><Relationship Id="rId4" Type="http://schemas.openxmlformats.org/officeDocument/2006/relationships/vmlDrawing" Target="../drawings/vmlDrawing10.v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dol.gov/dba.aspx#14" TargetMode="External" /><Relationship Id="rId2" Type="http://schemas.openxmlformats.org/officeDocument/2006/relationships/hyperlink" Target="http://140.194.76.129/publications/eng-pamphlets/EP_1110-1-8/toc.html"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dol.gov/dba.aspx#14" TargetMode="External" /><Relationship Id="rId2" Type="http://schemas.openxmlformats.org/officeDocument/2006/relationships/hyperlink" Target="http://140.194.76.129/publications/eng-pamphlets/EP_1110-1-8/toc.html"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dol.gov/dba.aspx#14" TargetMode="External" /><Relationship Id="rId2" Type="http://schemas.openxmlformats.org/officeDocument/2006/relationships/hyperlink" Target="http://140.194.76.129/publications/eng-pamphlets/EP_1110-1-8/toc.html" TargetMode="External" /><Relationship Id="rId3" Type="http://schemas.openxmlformats.org/officeDocument/2006/relationships/comments" Target="../comments4.xml"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wdol.gov/dba.aspx#14" TargetMode="External" /><Relationship Id="rId2" Type="http://schemas.openxmlformats.org/officeDocument/2006/relationships/hyperlink" Target="http://140.194.76.129/publications/eng-pamphlets/EP_1110-1-8/toc.html" TargetMode="External" /><Relationship Id="rId3" Type="http://schemas.openxmlformats.org/officeDocument/2006/relationships/comments" Target="../comments5.xml" /><Relationship Id="rId4" Type="http://schemas.openxmlformats.org/officeDocument/2006/relationships/vmlDrawing" Target="../drawings/vmlDrawing5.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wdol.gov/dba.aspx#14" TargetMode="External" /><Relationship Id="rId2" Type="http://schemas.openxmlformats.org/officeDocument/2006/relationships/hyperlink" Target="http://140.194.76.129/publications/eng-pamphlets/EP_1110-1-8/toc.html" TargetMode="External" /><Relationship Id="rId3" Type="http://schemas.openxmlformats.org/officeDocument/2006/relationships/comments" Target="../comments6.xml" /><Relationship Id="rId4" Type="http://schemas.openxmlformats.org/officeDocument/2006/relationships/vmlDrawing" Target="../drawings/vmlDrawing6.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wdol.gov/dba.aspx#14" TargetMode="External" /><Relationship Id="rId2" Type="http://schemas.openxmlformats.org/officeDocument/2006/relationships/hyperlink" Target="http://140.194.76.129/publications/eng-pamphlets/EP_1110-1-8/toc.html" TargetMode="External" /><Relationship Id="rId3" Type="http://schemas.openxmlformats.org/officeDocument/2006/relationships/comments" Target="../comments7.xml" /><Relationship Id="rId4" Type="http://schemas.openxmlformats.org/officeDocument/2006/relationships/vmlDrawing" Target="../drawings/vmlDrawing7.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wdol.gov/dba.aspx#14" TargetMode="External" /><Relationship Id="rId2" Type="http://schemas.openxmlformats.org/officeDocument/2006/relationships/hyperlink" Target="http://140.194.76.129/publications/eng-pamphlets/EP_1110-1-8/toc.html" TargetMode="External" /><Relationship Id="rId3" Type="http://schemas.openxmlformats.org/officeDocument/2006/relationships/comments" Target="../comments8.xml" /><Relationship Id="rId4" Type="http://schemas.openxmlformats.org/officeDocument/2006/relationships/vmlDrawing" Target="../drawings/vmlDrawing8.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wdol.gov/dba.aspx#14" TargetMode="External" /><Relationship Id="rId2" Type="http://schemas.openxmlformats.org/officeDocument/2006/relationships/hyperlink" Target="http://140.194.76.129/publications/eng-pamphlets/EP_1110-1-8/toc.html" TargetMode="External" /><Relationship Id="rId3" Type="http://schemas.openxmlformats.org/officeDocument/2006/relationships/comments" Target="../comments9.xml" /><Relationship Id="rId4" Type="http://schemas.openxmlformats.org/officeDocument/2006/relationships/vmlDrawing" Target="../drawings/vmlDrawing9.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Z122"/>
  <sheetViews>
    <sheetView tabSelected="1" zoomScale="65" zoomScaleNormal="65" workbookViewId="0" topLeftCell="A1">
      <pane xSplit="7" ySplit="2" topLeftCell="H3" activePane="bottomRight" state="frozen"/>
      <selection pane="topLeft" activeCell="A1" sqref="A1"/>
      <selection pane="topRight" activeCell="H1" sqref="H1"/>
      <selection pane="bottomLeft" activeCell="A3" sqref="A3"/>
      <selection pane="bottomRight" activeCell="A44" sqref="A44"/>
    </sheetView>
  </sheetViews>
  <sheetFormatPr defaultColWidth="9.140625" defaultRowHeight="12.75"/>
  <cols>
    <col min="1" max="1" width="8.421875" style="1" customWidth="1"/>
    <col min="2" max="7" width="10.7109375" style="1" customWidth="1"/>
    <col min="8" max="8" width="11.2812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8.7109375" style="1" customWidth="1"/>
    <col min="26" max="26" width="8.421875" style="1" customWidth="1"/>
    <col min="27" max="27" width="8.7109375" style="1" customWidth="1"/>
    <col min="28" max="28" width="11.00390625" style="1" customWidth="1"/>
    <col min="29" max="29" width="11.7109375" style="1" customWidth="1"/>
    <col min="30" max="30" width="29.57421875" style="1" customWidth="1"/>
    <col min="31" max="31" width="24.00390625" style="1" customWidth="1"/>
    <col min="32" max="33" width="9.140625" style="1" customWidth="1"/>
    <col min="34" max="34" width="12.00390625" style="1" customWidth="1"/>
    <col min="35" max="49" width="9.140625" style="1" customWidth="1"/>
    <col min="50" max="50" width="13.00390625" style="1" customWidth="1"/>
    <col min="51" max="16384" width="9.140625" style="1" customWidth="1"/>
  </cols>
  <sheetData>
    <row r="1" spans="1:42" ht="30" customHeight="1" thickBot="1">
      <c r="A1" s="397" t="s">
        <v>3</v>
      </c>
      <c r="B1" s="398"/>
      <c r="C1" s="399"/>
      <c r="D1" s="412">
        <f>+X84</f>
        <v>0</v>
      </c>
      <c r="E1" s="413"/>
      <c r="F1" s="413"/>
      <c r="G1" s="414"/>
      <c r="H1" s="415" t="s">
        <v>112</v>
      </c>
      <c r="I1" s="416"/>
      <c r="J1" s="417">
        <f>IF(J2=0,0,D1/J2)</f>
        <v>0</v>
      </c>
      <c r="K1" s="418"/>
      <c r="L1" s="313" t="s">
        <v>149</v>
      </c>
      <c r="M1" s="314"/>
      <c r="N1" s="314"/>
      <c r="O1" s="314"/>
      <c r="P1" s="314"/>
      <c r="Q1" s="314"/>
      <c r="R1" s="314"/>
      <c r="S1" s="314"/>
      <c r="T1" s="314"/>
      <c r="U1" s="314"/>
      <c r="V1" s="314"/>
      <c r="W1" s="314"/>
      <c r="X1" s="314"/>
      <c r="Y1" s="314"/>
      <c r="Z1" s="314"/>
      <c r="AA1" s="315"/>
      <c r="AP1" s="22" t="s">
        <v>34</v>
      </c>
    </row>
    <row r="2" spans="1:42" ht="23.25" customHeight="1" thickBot="1">
      <c r="A2" s="402" t="s">
        <v>90</v>
      </c>
      <c r="B2" s="403"/>
      <c r="C2" s="404"/>
      <c r="D2" s="400">
        <v>41275</v>
      </c>
      <c r="E2" s="401"/>
      <c r="F2" s="185" t="s">
        <v>159</v>
      </c>
      <c r="G2" s="187">
        <v>0</v>
      </c>
      <c r="H2" s="319" t="s">
        <v>113</v>
      </c>
      <c r="I2" s="320"/>
      <c r="J2" s="188">
        <v>0</v>
      </c>
      <c r="K2" s="189" t="s">
        <v>179</v>
      </c>
      <c r="L2" s="316"/>
      <c r="M2" s="317"/>
      <c r="N2" s="317"/>
      <c r="O2" s="317"/>
      <c r="P2" s="317"/>
      <c r="Q2" s="317"/>
      <c r="R2" s="317"/>
      <c r="S2" s="317"/>
      <c r="T2" s="317"/>
      <c r="U2" s="317"/>
      <c r="V2" s="317"/>
      <c r="W2" s="317"/>
      <c r="X2" s="317"/>
      <c r="Y2" s="317"/>
      <c r="Z2" s="317"/>
      <c r="AA2" s="318"/>
      <c r="AP2" s="22" t="s">
        <v>35</v>
      </c>
    </row>
    <row r="3" spans="1:52" ht="19.5" customHeight="1" thickBo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N3" s="350" t="s">
        <v>56</v>
      </c>
      <c r="AO3" s="422"/>
      <c r="AP3" s="422"/>
      <c r="AQ3" s="422"/>
      <c r="AR3" s="422"/>
      <c r="AS3" s="422"/>
      <c r="AT3" s="422"/>
      <c r="AU3" s="422"/>
      <c r="AV3" s="422"/>
      <c r="AW3" s="422"/>
      <c r="AX3" s="351"/>
      <c r="AZ3" s="1" t="s">
        <v>173</v>
      </c>
    </row>
    <row r="4" spans="1:52" ht="19.5" customHeight="1">
      <c r="A4" s="296" t="s">
        <v>183</v>
      </c>
      <c r="B4" s="297"/>
      <c r="C4" s="297"/>
      <c r="D4" s="297"/>
      <c r="E4" s="297"/>
      <c r="F4" s="297"/>
      <c r="G4" s="297"/>
      <c r="H4" s="297"/>
      <c r="I4" s="297"/>
      <c r="J4" s="297"/>
      <c r="K4" s="297"/>
      <c r="L4" s="297"/>
      <c r="M4" s="297"/>
      <c r="N4" s="297"/>
      <c r="O4" s="297"/>
      <c r="P4" s="297"/>
      <c r="Q4" s="297"/>
      <c r="R4" s="298"/>
      <c r="S4" s="296" t="s">
        <v>182</v>
      </c>
      <c r="T4" s="297"/>
      <c r="U4" s="297"/>
      <c r="V4" s="297"/>
      <c r="W4" s="297"/>
      <c r="X4" s="297"/>
      <c r="Y4" s="297"/>
      <c r="Z4" s="297"/>
      <c r="AA4" s="298"/>
      <c r="AB4" s="11"/>
      <c r="AN4" s="31" t="s">
        <v>34</v>
      </c>
      <c r="AO4" s="32"/>
      <c r="AP4" s="32" t="s">
        <v>26</v>
      </c>
      <c r="AQ4" s="33"/>
      <c r="AR4" s="2"/>
      <c r="AS4" s="31"/>
      <c r="AT4" s="32"/>
      <c r="AU4" s="33"/>
      <c r="AV4" s="2"/>
      <c r="AW4" s="31"/>
      <c r="AX4" s="33"/>
      <c r="AZ4" s="1" t="s">
        <v>174</v>
      </c>
    </row>
    <row r="5" spans="1:52" ht="14.25" customHeight="1">
      <c r="A5" s="299"/>
      <c r="B5" s="300"/>
      <c r="C5" s="300"/>
      <c r="D5" s="2"/>
      <c r="E5" s="213"/>
      <c r="F5" s="213"/>
      <c r="G5" s="195"/>
      <c r="H5" s="23"/>
      <c r="I5" s="23"/>
      <c r="J5" s="2"/>
      <c r="K5" s="2"/>
      <c r="L5" s="2"/>
      <c r="M5" s="2"/>
      <c r="N5" s="2"/>
      <c r="O5" s="2"/>
      <c r="P5" s="2"/>
      <c r="Q5" s="2"/>
      <c r="R5" s="8"/>
      <c r="S5" s="7"/>
      <c r="T5" s="2"/>
      <c r="U5" s="2"/>
      <c r="V5" s="2"/>
      <c r="W5" s="2"/>
      <c r="X5" s="2"/>
      <c r="Y5" s="2"/>
      <c r="Z5" s="2"/>
      <c r="AA5" s="8"/>
      <c r="AB5" s="11"/>
      <c r="AN5" s="34" t="s">
        <v>35</v>
      </c>
      <c r="AO5" s="35"/>
      <c r="AP5" s="35" t="s">
        <v>27</v>
      </c>
      <c r="AQ5" s="36"/>
      <c r="AR5" s="2"/>
      <c r="AS5" s="34" t="s">
        <v>29</v>
      </c>
      <c r="AT5" s="35"/>
      <c r="AU5" s="36"/>
      <c r="AV5" s="2"/>
      <c r="AW5" s="34" t="s">
        <v>29</v>
      </c>
      <c r="AX5" s="36"/>
      <c r="AZ5" s="1" t="s">
        <v>175</v>
      </c>
    </row>
    <row r="6" spans="1:52" ht="14.25" customHeight="1">
      <c r="A6" s="301" t="s">
        <v>91</v>
      </c>
      <c r="B6" s="302"/>
      <c r="C6" s="196"/>
      <c r="D6" s="302" t="s">
        <v>97</v>
      </c>
      <c r="E6" s="302"/>
      <c r="F6" s="302"/>
      <c r="G6" s="2"/>
      <c r="H6" s="302" t="s">
        <v>89</v>
      </c>
      <c r="I6" s="302"/>
      <c r="J6" s="23"/>
      <c r="K6" s="302" t="s">
        <v>88</v>
      </c>
      <c r="L6" s="302"/>
      <c r="M6" s="302"/>
      <c r="N6" s="302"/>
      <c r="O6" s="2"/>
      <c r="P6" s="302" t="s">
        <v>41</v>
      </c>
      <c r="Q6" s="302"/>
      <c r="R6" s="214"/>
      <c r="S6" s="7"/>
      <c r="T6" s="302" t="s">
        <v>15</v>
      </c>
      <c r="U6" s="302"/>
      <c r="V6" s="302"/>
      <c r="W6" s="2"/>
      <c r="X6" s="302" t="s">
        <v>108</v>
      </c>
      <c r="Y6" s="302"/>
      <c r="Z6" s="302"/>
      <c r="AA6" s="8"/>
      <c r="AB6" s="11"/>
      <c r="AN6" s="34"/>
      <c r="AO6" s="35"/>
      <c r="AP6" s="35"/>
      <c r="AQ6" s="36"/>
      <c r="AR6" s="2"/>
      <c r="AS6" s="34" t="s">
        <v>58</v>
      </c>
      <c r="AT6" s="35"/>
      <c r="AU6" s="36"/>
      <c r="AV6" s="2"/>
      <c r="AW6" s="34" t="s">
        <v>68</v>
      </c>
      <c r="AX6" s="36"/>
      <c r="AZ6" s="1" t="s">
        <v>29</v>
      </c>
    </row>
    <row r="7" spans="1:50" ht="14.25" customHeight="1">
      <c r="A7" s="303"/>
      <c r="B7" s="304"/>
      <c r="C7" s="2"/>
      <c r="D7" s="253"/>
      <c r="E7" s="305"/>
      <c r="F7" s="254"/>
      <c r="G7" s="2"/>
      <c r="H7" s="306"/>
      <c r="I7" s="304"/>
      <c r="J7" s="23"/>
      <c r="K7" s="253"/>
      <c r="L7" s="305"/>
      <c r="M7" s="305"/>
      <c r="N7" s="254"/>
      <c r="O7" s="2"/>
      <c r="P7" s="253"/>
      <c r="Q7" s="254"/>
      <c r="R7" s="214"/>
      <c r="S7" s="7"/>
      <c r="T7" s="308">
        <v>0</v>
      </c>
      <c r="U7" s="309"/>
      <c r="V7" s="310"/>
      <c r="W7" s="2"/>
      <c r="X7" s="308">
        <v>0</v>
      </c>
      <c r="Y7" s="309"/>
      <c r="Z7" s="310"/>
      <c r="AA7" s="8"/>
      <c r="AB7" s="11"/>
      <c r="AN7" s="34"/>
      <c r="AO7" s="35"/>
      <c r="AP7" s="35"/>
      <c r="AQ7" s="36"/>
      <c r="AR7" s="2"/>
      <c r="AS7" s="34" t="s">
        <v>59</v>
      </c>
      <c r="AT7" s="35"/>
      <c r="AU7" s="36"/>
      <c r="AV7" s="2"/>
      <c r="AW7" s="34" t="s">
        <v>69</v>
      </c>
      <c r="AX7" s="36"/>
    </row>
    <row r="8" spans="1:50" ht="15" customHeight="1">
      <c r="A8" s="396" t="s">
        <v>64</v>
      </c>
      <c r="B8" s="307"/>
      <c r="C8" s="2"/>
      <c r="D8" s="307" t="s">
        <v>110</v>
      </c>
      <c r="E8" s="307"/>
      <c r="F8" s="307"/>
      <c r="G8" s="2"/>
      <c r="H8" s="307" t="s">
        <v>111</v>
      </c>
      <c r="I8" s="307"/>
      <c r="J8" s="23"/>
      <c r="K8" s="307" t="s">
        <v>92</v>
      </c>
      <c r="L8" s="307"/>
      <c r="M8" s="307"/>
      <c r="N8" s="307"/>
      <c r="O8" s="2"/>
      <c r="P8" s="302" t="s">
        <v>30</v>
      </c>
      <c r="Q8" s="302"/>
      <c r="R8" s="214"/>
      <c r="S8" s="7"/>
      <c r="T8" s="307" t="s">
        <v>16</v>
      </c>
      <c r="U8" s="307"/>
      <c r="V8" s="307"/>
      <c r="W8" s="2"/>
      <c r="X8" s="302" t="s">
        <v>107</v>
      </c>
      <c r="Y8" s="302"/>
      <c r="Z8" s="302"/>
      <c r="AA8" s="8"/>
      <c r="AB8" s="11"/>
      <c r="AN8" s="34" t="s">
        <v>42</v>
      </c>
      <c r="AO8" s="35"/>
      <c r="AP8" s="35" t="s">
        <v>46</v>
      </c>
      <c r="AQ8" s="36"/>
      <c r="AR8" s="2"/>
      <c r="AS8" s="34" t="s">
        <v>60</v>
      </c>
      <c r="AT8" s="35"/>
      <c r="AU8" s="36"/>
      <c r="AV8" s="2"/>
      <c r="AW8" s="34" t="s">
        <v>67</v>
      </c>
      <c r="AX8" s="36"/>
    </row>
    <row r="9" spans="1:50" ht="15" customHeight="1">
      <c r="A9" s="303"/>
      <c r="B9" s="304"/>
      <c r="C9" s="2"/>
      <c r="D9" s="253"/>
      <c r="E9" s="305"/>
      <c r="F9" s="254"/>
      <c r="G9" s="2"/>
      <c r="H9" s="306">
        <v>1</v>
      </c>
      <c r="I9" s="304"/>
      <c r="J9" s="23"/>
      <c r="K9" s="253"/>
      <c r="L9" s="305"/>
      <c r="M9" s="305"/>
      <c r="N9" s="254"/>
      <c r="O9" s="2"/>
      <c r="P9" s="253"/>
      <c r="Q9" s="254"/>
      <c r="R9" s="214"/>
      <c r="S9" s="7"/>
      <c r="T9" s="308">
        <v>0</v>
      </c>
      <c r="U9" s="309"/>
      <c r="V9" s="310"/>
      <c r="W9" s="2"/>
      <c r="X9" s="308">
        <v>0</v>
      </c>
      <c r="Y9" s="309"/>
      <c r="Z9" s="310"/>
      <c r="AA9" s="8"/>
      <c r="AB9" s="11"/>
      <c r="AN9" s="34" t="s">
        <v>43</v>
      </c>
      <c r="AO9" s="35"/>
      <c r="AP9" s="35" t="s">
        <v>45</v>
      </c>
      <c r="AQ9" s="36"/>
      <c r="AR9" s="2"/>
      <c r="AS9" s="34" t="s">
        <v>61</v>
      </c>
      <c r="AT9" s="35"/>
      <c r="AU9" s="36"/>
      <c r="AV9" s="2"/>
      <c r="AW9" s="34" t="s">
        <v>66</v>
      </c>
      <c r="AX9" s="36"/>
    </row>
    <row r="10" spans="1:50" ht="15" customHeight="1" thickBot="1">
      <c r="A10" s="396" t="s">
        <v>33</v>
      </c>
      <c r="B10" s="307"/>
      <c r="C10" s="2"/>
      <c r="D10" s="302" t="s">
        <v>51</v>
      </c>
      <c r="E10" s="302"/>
      <c r="F10" s="302"/>
      <c r="G10" s="2"/>
      <c r="H10" s="307" t="s">
        <v>50</v>
      </c>
      <c r="I10" s="307"/>
      <c r="J10" s="2"/>
      <c r="K10" s="307" t="s">
        <v>106</v>
      </c>
      <c r="L10" s="307"/>
      <c r="M10" s="307"/>
      <c r="N10" s="307"/>
      <c r="O10" s="2"/>
      <c r="P10" s="302" t="s">
        <v>38</v>
      </c>
      <c r="Q10" s="302"/>
      <c r="R10" s="214"/>
      <c r="S10" s="7"/>
      <c r="T10" s="307" t="s">
        <v>17</v>
      </c>
      <c r="U10" s="307"/>
      <c r="V10" s="307"/>
      <c r="W10" s="2"/>
      <c r="X10" s="302" t="s">
        <v>40</v>
      </c>
      <c r="Y10" s="302"/>
      <c r="Z10" s="302"/>
      <c r="AA10" s="8"/>
      <c r="AB10" s="11"/>
      <c r="AN10" s="34" t="s">
        <v>44</v>
      </c>
      <c r="AO10" s="35"/>
      <c r="AP10" s="35" t="s">
        <v>47</v>
      </c>
      <c r="AQ10" s="36"/>
      <c r="AR10" s="2"/>
      <c r="AS10" s="37" t="s">
        <v>62</v>
      </c>
      <c r="AT10" s="38"/>
      <c r="AU10" s="39"/>
      <c r="AV10" s="2"/>
      <c r="AW10" s="34" t="s">
        <v>70</v>
      </c>
      <c r="AX10" s="36"/>
    </row>
    <row r="11" spans="1:50" ht="15" customHeight="1" thickBot="1">
      <c r="A11" s="303"/>
      <c r="B11" s="304"/>
      <c r="C11" s="2"/>
      <c r="D11" s="253"/>
      <c r="E11" s="305"/>
      <c r="F11" s="254"/>
      <c r="G11" s="2"/>
      <c r="H11" s="306"/>
      <c r="I11" s="304"/>
      <c r="J11" s="2"/>
      <c r="K11" s="253"/>
      <c r="L11" s="305"/>
      <c r="M11" s="305"/>
      <c r="N11" s="254"/>
      <c r="O11" s="2"/>
      <c r="P11" s="253"/>
      <c r="Q11" s="254"/>
      <c r="R11" s="214"/>
      <c r="S11" s="7"/>
      <c r="T11" s="308">
        <v>0</v>
      </c>
      <c r="U11" s="309"/>
      <c r="V11" s="310"/>
      <c r="W11" s="2"/>
      <c r="X11" s="308">
        <v>0</v>
      </c>
      <c r="Y11" s="309"/>
      <c r="Z11" s="310"/>
      <c r="AA11" s="8"/>
      <c r="AB11" s="11"/>
      <c r="AN11" s="34" t="s">
        <v>29</v>
      </c>
      <c r="AO11" s="35"/>
      <c r="AP11" s="35"/>
      <c r="AQ11" s="36"/>
      <c r="AR11" s="2"/>
      <c r="AS11" s="2"/>
      <c r="AT11" s="2"/>
      <c r="AU11" s="2"/>
      <c r="AV11" s="2"/>
      <c r="AW11" s="37" t="s">
        <v>71</v>
      </c>
      <c r="AX11" s="39"/>
    </row>
    <row r="12" spans="1:50" ht="15" customHeight="1" thickBot="1">
      <c r="A12" s="396" t="s">
        <v>180</v>
      </c>
      <c r="B12" s="307"/>
      <c r="C12" s="2"/>
      <c r="D12" s="307" t="s">
        <v>52</v>
      </c>
      <c r="E12" s="307"/>
      <c r="F12" s="307"/>
      <c r="G12" s="2"/>
      <c r="H12" s="307" t="s">
        <v>74</v>
      </c>
      <c r="I12" s="307"/>
      <c r="J12" s="2"/>
      <c r="K12" s="307" t="s">
        <v>93</v>
      </c>
      <c r="L12" s="307"/>
      <c r="M12" s="307"/>
      <c r="N12" s="307"/>
      <c r="O12" s="2"/>
      <c r="P12" s="302" t="s">
        <v>39</v>
      </c>
      <c r="Q12" s="302"/>
      <c r="R12" s="214"/>
      <c r="S12" s="7"/>
      <c r="T12" s="302" t="s">
        <v>36</v>
      </c>
      <c r="U12" s="302"/>
      <c r="V12" s="302"/>
      <c r="W12" s="2"/>
      <c r="X12" s="311" t="s">
        <v>116</v>
      </c>
      <c r="Y12" s="311"/>
      <c r="Z12" s="311"/>
      <c r="AA12" s="8"/>
      <c r="AB12" s="11"/>
      <c r="AN12" s="34"/>
      <c r="AO12" s="35"/>
      <c r="AP12" s="35"/>
      <c r="AQ12" s="36"/>
      <c r="AR12" s="2"/>
      <c r="AS12" s="2"/>
      <c r="AT12" s="2"/>
      <c r="AU12" s="2"/>
      <c r="AV12" s="2"/>
      <c r="AW12" s="2"/>
      <c r="AX12" s="8"/>
    </row>
    <row r="13" spans="1:50" ht="15" customHeight="1" thickBot="1">
      <c r="A13" s="303"/>
      <c r="B13" s="304"/>
      <c r="C13" s="2"/>
      <c r="D13" s="253"/>
      <c r="E13" s="305"/>
      <c r="F13" s="254"/>
      <c r="G13" s="2"/>
      <c r="H13" s="306"/>
      <c r="I13" s="304"/>
      <c r="J13" s="2"/>
      <c r="K13" s="253"/>
      <c r="L13" s="305"/>
      <c r="M13" s="305"/>
      <c r="N13" s="254"/>
      <c r="O13" s="2"/>
      <c r="P13" s="253"/>
      <c r="Q13" s="254"/>
      <c r="R13" s="214"/>
      <c r="S13" s="7"/>
      <c r="T13" s="253" t="s">
        <v>35</v>
      </c>
      <c r="U13" s="305"/>
      <c r="V13" s="254"/>
      <c r="W13" s="2"/>
      <c r="X13" s="253" t="s">
        <v>34</v>
      </c>
      <c r="Y13" s="305"/>
      <c r="Z13" s="254"/>
      <c r="AA13" s="8"/>
      <c r="AB13" s="11"/>
      <c r="AN13" s="34" t="b">
        <f>IF(K11="Subcontractor",0)</f>
        <v>0</v>
      </c>
      <c r="AO13" s="35" t="s">
        <v>54</v>
      </c>
      <c r="AP13" s="35"/>
      <c r="AQ13" s="36"/>
      <c r="AR13" s="2"/>
      <c r="AS13" s="41" t="s">
        <v>72</v>
      </c>
      <c r="AT13" s="2"/>
      <c r="AU13" s="41">
        <f>X83-X51</f>
        <v>-1E-06</v>
      </c>
      <c r="AV13" s="2"/>
      <c r="AW13" s="136">
        <f>+X57</f>
        <v>0</v>
      </c>
      <c r="AX13" s="8"/>
    </row>
    <row r="14" spans="1:50" ht="15" customHeight="1" thickBot="1">
      <c r="A14" s="396" t="s">
        <v>32</v>
      </c>
      <c r="B14" s="307"/>
      <c r="C14" s="2"/>
      <c r="D14" s="302" t="s">
        <v>181</v>
      </c>
      <c r="E14" s="302"/>
      <c r="F14" s="302"/>
      <c r="G14" s="2"/>
      <c r="H14" s="395" t="s">
        <v>53</v>
      </c>
      <c r="I14" s="395"/>
      <c r="J14" s="2"/>
      <c r="K14" s="307" t="s">
        <v>94</v>
      </c>
      <c r="L14" s="307"/>
      <c r="M14" s="307"/>
      <c r="N14" s="307"/>
      <c r="O14" s="2"/>
      <c r="P14" s="302" t="s">
        <v>65</v>
      </c>
      <c r="Q14" s="302"/>
      <c r="R14" s="214"/>
      <c r="S14" s="7"/>
      <c r="T14" s="311" t="s">
        <v>37</v>
      </c>
      <c r="U14" s="311"/>
      <c r="V14" s="311"/>
      <c r="W14" s="2"/>
      <c r="X14" s="311" t="s">
        <v>76</v>
      </c>
      <c r="Y14" s="311"/>
      <c r="Z14" s="311"/>
      <c r="AA14" s="8"/>
      <c r="AB14" s="11"/>
      <c r="AN14" s="37">
        <f>IF(T13="No",0)</f>
        <v>0</v>
      </c>
      <c r="AO14" s="38" t="s">
        <v>55</v>
      </c>
      <c r="AP14" s="38"/>
      <c r="AQ14" s="39"/>
      <c r="AR14" s="10"/>
      <c r="AS14" s="42" t="s">
        <v>73</v>
      </c>
      <c r="AT14" s="10"/>
      <c r="AU14" s="42">
        <f>AU13/X51</f>
        <v>-1</v>
      </c>
      <c r="AV14" s="10"/>
      <c r="AW14" s="10"/>
      <c r="AX14" s="79"/>
    </row>
    <row r="15" spans="1:37" ht="15" customHeight="1">
      <c r="A15" s="303"/>
      <c r="B15" s="304"/>
      <c r="C15" s="2"/>
      <c r="D15" s="253"/>
      <c r="E15" s="305"/>
      <c r="F15" s="254"/>
      <c r="G15" s="2"/>
      <c r="H15" s="306"/>
      <c r="I15" s="304"/>
      <c r="J15" s="2"/>
      <c r="K15" s="253"/>
      <c r="L15" s="305"/>
      <c r="M15" s="305"/>
      <c r="N15" s="254"/>
      <c r="O15" s="2"/>
      <c r="P15" s="253"/>
      <c r="Q15" s="254"/>
      <c r="R15" s="214"/>
      <c r="S15" s="7"/>
      <c r="T15" s="386" t="str">
        <f ca="1">+CELL("Filename")</f>
        <v>V:\DSC Workflow\WEB SITE\ContractModSpec_1-24-13\[ContractorEstimateForm_1-24-13.xls]Item 1 </v>
      </c>
      <c r="U15" s="387"/>
      <c r="V15" s="388"/>
      <c r="W15" s="2"/>
      <c r="X15" s="253" t="s">
        <v>35</v>
      </c>
      <c r="Y15" s="305"/>
      <c r="Z15" s="254"/>
      <c r="AA15" s="8"/>
      <c r="AB15" s="11"/>
      <c r="AE15" s="190"/>
      <c r="AF15" s="190"/>
      <c r="AG15" s="190"/>
      <c r="AH15" s="190"/>
      <c r="AI15" s="190"/>
      <c r="AJ15" s="190"/>
      <c r="AK15" s="190"/>
    </row>
    <row r="16" spans="1:37" ht="15" customHeight="1">
      <c r="A16" s="396" t="s">
        <v>109</v>
      </c>
      <c r="B16" s="307"/>
      <c r="C16" s="2"/>
      <c r="D16" s="307" t="s">
        <v>181</v>
      </c>
      <c r="E16" s="307"/>
      <c r="F16" s="307"/>
      <c r="G16" s="2"/>
      <c r="H16" s="395" t="s">
        <v>181</v>
      </c>
      <c r="I16" s="395"/>
      <c r="J16" s="2"/>
      <c r="K16" s="307" t="s">
        <v>95</v>
      </c>
      <c r="L16" s="307"/>
      <c r="M16" s="307"/>
      <c r="N16" s="307"/>
      <c r="O16" s="2"/>
      <c r="P16" s="302" t="s">
        <v>57</v>
      </c>
      <c r="Q16" s="302"/>
      <c r="R16" s="214"/>
      <c r="S16" s="7"/>
      <c r="T16" s="389"/>
      <c r="U16" s="390"/>
      <c r="V16" s="391"/>
      <c r="W16" s="2"/>
      <c r="X16" s="311" t="s">
        <v>77</v>
      </c>
      <c r="Y16" s="311"/>
      <c r="Z16" s="311"/>
      <c r="AA16" s="8"/>
      <c r="AB16" s="44"/>
      <c r="AE16" s="191"/>
      <c r="AF16" s="191"/>
      <c r="AG16" s="191"/>
      <c r="AH16" s="191"/>
      <c r="AI16" s="191"/>
      <c r="AJ16" s="191"/>
      <c r="AK16" s="192"/>
    </row>
    <row r="17" spans="1:37" ht="15" customHeight="1">
      <c r="A17" s="303"/>
      <c r="B17" s="304"/>
      <c r="C17" s="2"/>
      <c r="D17" s="253"/>
      <c r="E17" s="305"/>
      <c r="F17" s="254"/>
      <c r="G17" s="2"/>
      <c r="H17" s="306"/>
      <c r="I17" s="304"/>
      <c r="J17" s="2"/>
      <c r="K17" s="253"/>
      <c r="L17" s="305"/>
      <c r="M17" s="305"/>
      <c r="N17" s="254"/>
      <c r="O17" s="2"/>
      <c r="P17" s="253"/>
      <c r="Q17" s="254"/>
      <c r="R17" s="214"/>
      <c r="S17" s="7"/>
      <c r="T17" s="392"/>
      <c r="U17" s="393"/>
      <c r="V17" s="394"/>
      <c r="W17" s="2"/>
      <c r="X17" s="253" t="s">
        <v>35</v>
      </c>
      <c r="Y17" s="305"/>
      <c r="Z17" s="254"/>
      <c r="AA17" s="8"/>
      <c r="AB17" s="44"/>
      <c r="AE17" s="193"/>
      <c r="AF17" s="193"/>
      <c r="AG17" s="193"/>
      <c r="AH17" s="193"/>
      <c r="AI17" s="193"/>
      <c r="AJ17" s="193"/>
      <c r="AK17" s="194"/>
    </row>
    <row r="18" spans="1:37" ht="15" customHeight="1" thickBot="1">
      <c r="A18" s="215"/>
      <c r="B18" s="40"/>
      <c r="C18" s="40"/>
      <c r="D18" s="40"/>
      <c r="E18" s="40"/>
      <c r="F18" s="40"/>
      <c r="G18" s="40"/>
      <c r="H18" s="216"/>
      <c r="I18" s="216"/>
      <c r="J18" s="216"/>
      <c r="K18" s="216"/>
      <c r="L18" s="216"/>
      <c r="M18" s="216"/>
      <c r="N18" s="10"/>
      <c r="O18" s="10"/>
      <c r="P18" s="10"/>
      <c r="Q18" s="10"/>
      <c r="R18" s="79"/>
      <c r="S18" s="212"/>
      <c r="T18" s="208"/>
      <c r="U18" s="208"/>
      <c r="V18" s="208"/>
      <c r="W18" s="209"/>
      <c r="X18" s="210"/>
      <c r="Y18" s="210"/>
      <c r="Z18" s="210"/>
      <c r="AA18" s="211"/>
      <c r="AB18" s="44"/>
      <c r="AE18" s="193"/>
      <c r="AF18" s="193"/>
      <c r="AG18" s="193"/>
      <c r="AH18" s="193"/>
      <c r="AI18" s="193"/>
      <c r="AJ18" s="193"/>
      <c r="AK18" s="193"/>
    </row>
    <row r="19" spans="1:28" ht="19.5" customHeight="1" thickBot="1">
      <c r="A19" s="46"/>
      <c r="B19" s="46"/>
      <c r="C19" s="46"/>
      <c r="D19" s="46"/>
      <c r="E19" s="46"/>
      <c r="F19" s="97"/>
      <c r="G19" s="97"/>
      <c r="H19" s="46"/>
      <c r="I19" s="46"/>
      <c r="J19" s="46"/>
      <c r="K19" s="46"/>
      <c r="L19" s="46"/>
      <c r="M19" s="46"/>
      <c r="N19" s="46"/>
      <c r="O19" s="46"/>
      <c r="P19" s="46"/>
      <c r="Q19" s="46"/>
      <c r="R19" s="46"/>
      <c r="S19" s="46"/>
      <c r="T19" s="46"/>
      <c r="U19" s="46"/>
      <c r="V19" s="46"/>
      <c r="W19" s="46"/>
      <c r="X19" s="46"/>
      <c r="Y19" s="46"/>
      <c r="Z19" s="46"/>
      <c r="AA19" s="46"/>
      <c r="AB19" s="11"/>
    </row>
    <row r="20" spans="1:28" ht="16.5" customHeight="1" thickBot="1">
      <c r="A20" s="197"/>
      <c r="B20" s="372" t="s">
        <v>10</v>
      </c>
      <c r="C20" s="373"/>
      <c r="D20" s="373"/>
      <c r="E20" s="374"/>
      <c r="F20" s="378" t="s">
        <v>118</v>
      </c>
      <c r="G20" s="379"/>
      <c r="H20" s="382" t="s">
        <v>7</v>
      </c>
      <c r="I20" s="383"/>
      <c r="J20" s="383"/>
      <c r="K20" s="383"/>
      <c r="L20" s="384"/>
      <c r="M20" s="385" t="s">
        <v>2</v>
      </c>
      <c r="N20" s="385"/>
      <c r="O20" s="385"/>
      <c r="P20" s="385"/>
      <c r="Q20" s="382" t="s">
        <v>0</v>
      </c>
      <c r="R20" s="383"/>
      <c r="S20" s="383"/>
      <c r="T20" s="384"/>
      <c r="U20" s="382" t="s">
        <v>9</v>
      </c>
      <c r="V20" s="383"/>
      <c r="W20" s="383"/>
      <c r="X20" s="384"/>
      <c r="Y20" s="92"/>
      <c r="Z20" s="93"/>
      <c r="AA20" s="100"/>
      <c r="AB20" s="11"/>
    </row>
    <row r="21" spans="1:28" ht="18" customHeight="1" thickBot="1">
      <c r="A21" s="57" t="s">
        <v>11</v>
      </c>
      <c r="B21" s="375"/>
      <c r="C21" s="376"/>
      <c r="D21" s="376"/>
      <c r="E21" s="377"/>
      <c r="F21" s="380" t="s">
        <v>117</v>
      </c>
      <c r="G21" s="381"/>
      <c r="H21" s="410" t="s">
        <v>4</v>
      </c>
      <c r="I21" s="410"/>
      <c r="J21" s="184" t="s">
        <v>19</v>
      </c>
      <c r="K21" s="58" t="s">
        <v>178</v>
      </c>
      <c r="L21" s="184" t="s">
        <v>5</v>
      </c>
      <c r="M21" s="410" t="s">
        <v>4</v>
      </c>
      <c r="N21" s="410"/>
      <c r="O21" s="184" t="s">
        <v>19</v>
      </c>
      <c r="P21" s="184" t="s">
        <v>5</v>
      </c>
      <c r="Q21" s="410" t="s">
        <v>4</v>
      </c>
      <c r="R21" s="410"/>
      <c r="S21" s="184" t="s">
        <v>19</v>
      </c>
      <c r="T21" s="184" t="s">
        <v>5</v>
      </c>
      <c r="U21" s="59" t="s">
        <v>6</v>
      </c>
      <c r="V21" s="184" t="s">
        <v>49</v>
      </c>
      <c r="W21" s="184" t="s">
        <v>14</v>
      </c>
      <c r="X21" s="184" t="s">
        <v>5</v>
      </c>
      <c r="Y21" s="375" t="s">
        <v>31</v>
      </c>
      <c r="Z21" s="376"/>
      <c r="AA21" s="423"/>
      <c r="AB21" s="11"/>
    </row>
    <row r="22" spans="1:30" ht="17.25" customHeight="1" thickBot="1">
      <c r="A22" s="60"/>
      <c r="B22" s="419" t="s">
        <v>12</v>
      </c>
      <c r="C22" s="419"/>
      <c r="D22" s="419"/>
      <c r="E22" s="419"/>
      <c r="F22" s="61"/>
      <c r="G22" s="61"/>
      <c r="H22" s="183"/>
      <c r="I22" s="183"/>
      <c r="J22" s="183"/>
      <c r="K22" s="183"/>
      <c r="L22" s="183"/>
      <c r="M22" s="183"/>
      <c r="N22" s="183"/>
      <c r="O22" s="183"/>
      <c r="P22" s="183"/>
      <c r="Q22" s="183"/>
      <c r="R22" s="183"/>
      <c r="S22" s="183"/>
      <c r="T22" s="183"/>
      <c r="U22" s="183"/>
      <c r="V22" s="183"/>
      <c r="W22" s="183"/>
      <c r="X22" s="183"/>
      <c r="Y22" s="198"/>
      <c r="Z22" s="91"/>
      <c r="AA22" s="199"/>
      <c r="AB22" s="11"/>
      <c r="AD22" s="22"/>
    </row>
    <row r="23" spans="1:35" ht="15" customHeight="1" thickBot="1">
      <c r="A23" s="62">
        <v>1</v>
      </c>
      <c r="B23" s="420"/>
      <c r="C23" s="421"/>
      <c r="D23" s="421"/>
      <c r="E23" s="421"/>
      <c r="F23" s="70">
        <v>0</v>
      </c>
      <c r="G23" s="71" t="s">
        <v>20</v>
      </c>
      <c r="H23" s="63">
        <v>0</v>
      </c>
      <c r="I23" s="64" t="s">
        <v>21</v>
      </c>
      <c r="J23" s="66">
        <v>0</v>
      </c>
      <c r="K23" s="65">
        <f aca="true" t="shared" si="0" ref="K23:K28">IF(H23&lt;&gt;0,F23/H23,0)</f>
        <v>0</v>
      </c>
      <c r="L23" s="67">
        <f aca="true" t="shared" si="1" ref="L23:L28">-J23*H23</f>
        <v>0</v>
      </c>
      <c r="M23" s="63">
        <v>0</v>
      </c>
      <c r="N23" s="64" t="s">
        <v>20</v>
      </c>
      <c r="O23" s="66">
        <v>0</v>
      </c>
      <c r="P23" s="67">
        <f aca="true" t="shared" si="2" ref="P23:P28">-O23*M23</f>
        <v>0</v>
      </c>
      <c r="Q23" s="63">
        <v>0</v>
      </c>
      <c r="R23" s="64" t="s">
        <v>21</v>
      </c>
      <c r="S23" s="66">
        <v>0</v>
      </c>
      <c r="T23" s="67">
        <f aca="true" t="shared" si="3" ref="T23:T28">-S23*Q23</f>
        <v>0</v>
      </c>
      <c r="U23" s="68">
        <f>+T23+P23+L23</f>
        <v>0</v>
      </c>
      <c r="V23" s="69">
        <f aca="true" t="shared" si="4" ref="V23:V28">SUM($T$11+$T$9+$T$7)</f>
        <v>0</v>
      </c>
      <c r="W23" s="68">
        <f>U23*V23</f>
        <v>0</v>
      </c>
      <c r="X23" s="121">
        <f>W23+U23</f>
        <v>0</v>
      </c>
      <c r="Y23" s="365">
        <f aca="true" t="shared" si="5" ref="Y23:Y28">IF(F23=0,0,X23/F23)</f>
        <v>0</v>
      </c>
      <c r="Z23" s="365"/>
      <c r="AA23" s="116" t="str">
        <f aca="true" t="shared" si="6" ref="AA23:AA28">+G23</f>
        <v>sf</v>
      </c>
      <c r="AB23" s="11"/>
      <c r="AH23" s="5"/>
      <c r="AI23" s="6"/>
    </row>
    <row r="24" spans="1:35" ht="15" customHeight="1" thickBot="1">
      <c r="A24" s="72">
        <v>2</v>
      </c>
      <c r="B24" s="371"/>
      <c r="C24" s="367"/>
      <c r="D24" s="367"/>
      <c r="E24" s="367"/>
      <c r="F24" s="82">
        <v>0</v>
      </c>
      <c r="G24" s="83" t="s">
        <v>20</v>
      </c>
      <c r="H24" s="73">
        <v>0</v>
      </c>
      <c r="I24" s="74" t="s">
        <v>21</v>
      </c>
      <c r="J24" s="75">
        <v>0</v>
      </c>
      <c r="K24" s="65">
        <f t="shared" si="0"/>
        <v>0</v>
      </c>
      <c r="L24" s="67">
        <f t="shared" si="1"/>
        <v>0</v>
      </c>
      <c r="M24" s="73">
        <v>0</v>
      </c>
      <c r="N24" s="74" t="s">
        <v>20</v>
      </c>
      <c r="O24" s="75">
        <v>0</v>
      </c>
      <c r="P24" s="67">
        <f t="shared" si="2"/>
        <v>0</v>
      </c>
      <c r="Q24" s="73">
        <v>0</v>
      </c>
      <c r="R24" s="64" t="s">
        <v>21</v>
      </c>
      <c r="S24" s="75">
        <v>0</v>
      </c>
      <c r="T24" s="67">
        <f t="shared" si="3"/>
        <v>0</v>
      </c>
      <c r="U24" s="68">
        <f aca="true" t="shared" si="7" ref="U24:U50">+T24+P24+L24</f>
        <v>0</v>
      </c>
      <c r="V24" s="69">
        <f t="shared" si="4"/>
        <v>0</v>
      </c>
      <c r="W24" s="68">
        <f aca="true" t="shared" si="8" ref="W24:W50">U24*V24</f>
        <v>0</v>
      </c>
      <c r="X24" s="122">
        <f aca="true" t="shared" si="9" ref="X24:X50">W24+U24</f>
        <v>0</v>
      </c>
      <c r="Y24" s="365">
        <f t="shared" si="5"/>
        <v>0</v>
      </c>
      <c r="Z24" s="365"/>
      <c r="AA24" s="116" t="str">
        <f t="shared" si="6"/>
        <v>sf</v>
      </c>
      <c r="AB24" s="11"/>
      <c r="AH24" s="5"/>
      <c r="AI24" s="6"/>
    </row>
    <row r="25" spans="1:28" ht="15" customHeight="1" thickBot="1">
      <c r="A25" s="72">
        <v>3</v>
      </c>
      <c r="B25" s="366"/>
      <c r="C25" s="367"/>
      <c r="D25" s="367"/>
      <c r="E25" s="367"/>
      <c r="F25" s="82">
        <v>0</v>
      </c>
      <c r="G25" s="83" t="s">
        <v>20</v>
      </c>
      <c r="H25" s="73">
        <v>0</v>
      </c>
      <c r="I25" s="74" t="s">
        <v>21</v>
      </c>
      <c r="J25" s="75">
        <v>0</v>
      </c>
      <c r="K25" s="65">
        <f t="shared" si="0"/>
        <v>0</v>
      </c>
      <c r="L25" s="67">
        <f t="shared" si="1"/>
        <v>0</v>
      </c>
      <c r="M25" s="73">
        <v>0</v>
      </c>
      <c r="N25" s="74" t="s">
        <v>20</v>
      </c>
      <c r="O25" s="75">
        <v>0</v>
      </c>
      <c r="P25" s="67">
        <f t="shared" si="2"/>
        <v>0</v>
      </c>
      <c r="Q25" s="73">
        <v>0</v>
      </c>
      <c r="R25" s="64" t="s">
        <v>21</v>
      </c>
      <c r="S25" s="75">
        <v>0</v>
      </c>
      <c r="T25" s="67">
        <f t="shared" si="3"/>
        <v>0</v>
      </c>
      <c r="U25" s="68">
        <f t="shared" si="7"/>
        <v>0</v>
      </c>
      <c r="V25" s="69">
        <f t="shared" si="4"/>
        <v>0</v>
      </c>
      <c r="W25" s="68">
        <f t="shared" si="8"/>
        <v>0</v>
      </c>
      <c r="X25" s="122">
        <f t="shared" si="9"/>
        <v>0</v>
      </c>
      <c r="Y25" s="365">
        <f t="shared" si="5"/>
        <v>0</v>
      </c>
      <c r="Z25" s="365"/>
      <c r="AA25" s="116" t="str">
        <f t="shared" si="6"/>
        <v>sf</v>
      </c>
      <c r="AB25" s="11"/>
    </row>
    <row r="26" spans="1:28" ht="15" customHeight="1" thickBot="1">
      <c r="A26" s="72">
        <v>4</v>
      </c>
      <c r="B26" s="371"/>
      <c r="C26" s="367"/>
      <c r="D26" s="367"/>
      <c r="E26" s="367"/>
      <c r="F26" s="82">
        <v>0</v>
      </c>
      <c r="G26" s="83" t="s">
        <v>20</v>
      </c>
      <c r="H26" s="73">
        <v>0</v>
      </c>
      <c r="I26" s="74" t="s">
        <v>21</v>
      </c>
      <c r="J26" s="75">
        <v>0</v>
      </c>
      <c r="K26" s="65">
        <f t="shared" si="0"/>
        <v>0</v>
      </c>
      <c r="L26" s="67">
        <f t="shared" si="1"/>
        <v>0</v>
      </c>
      <c r="M26" s="73">
        <v>0</v>
      </c>
      <c r="N26" s="74" t="s">
        <v>20</v>
      </c>
      <c r="O26" s="75">
        <v>0</v>
      </c>
      <c r="P26" s="67">
        <f t="shared" si="2"/>
        <v>0</v>
      </c>
      <c r="Q26" s="73">
        <v>0</v>
      </c>
      <c r="R26" s="64" t="s">
        <v>21</v>
      </c>
      <c r="S26" s="75">
        <v>0</v>
      </c>
      <c r="T26" s="67">
        <f t="shared" si="3"/>
        <v>0</v>
      </c>
      <c r="U26" s="68">
        <f t="shared" si="7"/>
        <v>0</v>
      </c>
      <c r="V26" s="69">
        <f t="shared" si="4"/>
        <v>0</v>
      </c>
      <c r="W26" s="68">
        <f t="shared" si="8"/>
        <v>0</v>
      </c>
      <c r="X26" s="122">
        <f t="shared" si="9"/>
        <v>0</v>
      </c>
      <c r="Y26" s="365">
        <f t="shared" si="5"/>
        <v>0</v>
      </c>
      <c r="Z26" s="365"/>
      <c r="AA26" s="116" t="str">
        <f t="shared" si="6"/>
        <v>sf</v>
      </c>
      <c r="AB26" s="11"/>
    </row>
    <row r="27" spans="1:35" ht="15" customHeight="1" thickBot="1">
      <c r="A27" s="72">
        <v>5</v>
      </c>
      <c r="B27" s="366"/>
      <c r="C27" s="367"/>
      <c r="D27" s="367"/>
      <c r="E27" s="367"/>
      <c r="F27" s="82">
        <v>0</v>
      </c>
      <c r="G27" s="83" t="s">
        <v>20</v>
      </c>
      <c r="H27" s="73">
        <v>0</v>
      </c>
      <c r="I27" s="74" t="s">
        <v>21</v>
      </c>
      <c r="J27" s="75">
        <v>0</v>
      </c>
      <c r="K27" s="65">
        <f t="shared" si="0"/>
        <v>0</v>
      </c>
      <c r="L27" s="67">
        <f t="shared" si="1"/>
        <v>0</v>
      </c>
      <c r="M27" s="73">
        <v>0</v>
      </c>
      <c r="N27" s="74" t="s">
        <v>20</v>
      </c>
      <c r="O27" s="75">
        <v>0</v>
      </c>
      <c r="P27" s="67">
        <f t="shared" si="2"/>
        <v>0</v>
      </c>
      <c r="Q27" s="73">
        <v>0</v>
      </c>
      <c r="R27" s="64" t="s">
        <v>21</v>
      </c>
      <c r="S27" s="75">
        <v>0</v>
      </c>
      <c r="T27" s="67">
        <f t="shared" si="3"/>
        <v>0</v>
      </c>
      <c r="U27" s="68">
        <f t="shared" si="7"/>
        <v>0</v>
      </c>
      <c r="V27" s="69">
        <f t="shared" si="4"/>
        <v>0</v>
      </c>
      <c r="W27" s="68">
        <f t="shared" si="8"/>
        <v>0</v>
      </c>
      <c r="X27" s="122">
        <f t="shared" si="9"/>
        <v>0</v>
      </c>
      <c r="Y27" s="365">
        <f t="shared" si="5"/>
        <v>0</v>
      </c>
      <c r="Z27" s="365"/>
      <c r="AA27" s="116" t="str">
        <f t="shared" si="6"/>
        <v>sf</v>
      </c>
      <c r="AB27" s="11"/>
      <c r="AI27" s="4"/>
    </row>
    <row r="28" spans="1:35" ht="15" customHeight="1" thickBot="1">
      <c r="A28" s="72">
        <v>6</v>
      </c>
      <c r="B28" s="371"/>
      <c r="C28" s="367"/>
      <c r="D28" s="367"/>
      <c r="E28" s="367"/>
      <c r="F28" s="82">
        <v>0</v>
      </c>
      <c r="G28" s="106" t="s">
        <v>20</v>
      </c>
      <c r="H28" s="73">
        <v>0</v>
      </c>
      <c r="I28" s="74" t="s">
        <v>21</v>
      </c>
      <c r="J28" s="75">
        <v>0</v>
      </c>
      <c r="K28" s="65">
        <f t="shared" si="0"/>
        <v>0</v>
      </c>
      <c r="L28" s="67">
        <f t="shared" si="1"/>
        <v>0</v>
      </c>
      <c r="M28" s="73">
        <v>0</v>
      </c>
      <c r="N28" s="74" t="s">
        <v>20</v>
      </c>
      <c r="O28" s="75">
        <v>0</v>
      </c>
      <c r="P28" s="67">
        <f t="shared" si="2"/>
        <v>0</v>
      </c>
      <c r="Q28" s="73">
        <v>0</v>
      </c>
      <c r="R28" s="64" t="s">
        <v>21</v>
      </c>
      <c r="S28" s="75">
        <v>0</v>
      </c>
      <c r="T28" s="67">
        <f t="shared" si="3"/>
        <v>0</v>
      </c>
      <c r="U28" s="68">
        <f>+T28+P28+L28</f>
        <v>0</v>
      </c>
      <c r="V28" s="69">
        <f t="shared" si="4"/>
        <v>0</v>
      </c>
      <c r="W28" s="68">
        <f>U28*V28</f>
        <v>0</v>
      </c>
      <c r="X28" s="122">
        <f>W28+U28</f>
        <v>0</v>
      </c>
      <c r="Y28" s="365">
        <f t="shared" si="5"/>
        <v>0</v>
      </c>
      <c r="Z28" s="365"/>
      <c r="AA28" s="116" t="str">
        <f t="shared" si="6"/>
        <v>sf</v>
      </c>
      <c r="AB28" s="11"/>
      <c r="AI28" s="4"/>
    </row>
    <row r="29" spans="1:35" ht="15" customHeight="1" thickBot="1">
      <c r="A29" s="60"/>
      <c r="B29" s="411" t="s">
        <v>13</v>
      </c>
      <c r="C29" s="411"/>
      <c r="D29" s="411"/>
      <c r="E29" s="411"/>
      <c r="F29" s="78"/>
      <c r="G29" s="78"/>
      <c r="H29" s="77"/>
      <c r="I29" s="77"/>
      <c r="J29" s="77"/>
      <c r="K29" s="77"/>
      <c r="L29" s="77"/>
      <c r="M29" s="77"/>
      <c r="N29" s="77"/>
      <c r="O29" s="77"/>
      <c r="P29" s="77"/>
      <c r="Q29" s="77"/>
      <c r="R29" s="77"/>
      <c r="S29" s="77"/>
      <c r="T29" s="77"/>
      <c r="U29" s="77"/>
      <c r="V29" s="77"/>
      <c r="W29" s="77"/>
      <c r="X29" s="123"/>
      <c r="Y29" s="125"/>
      <c r="Z29" s="126"/>
      <c r="AA29" s="124"/>
      <c r="AB29" s="11"/>
      <c r="AI29" s="6"/>
    </row>
    <row r="30" spans="1:30" ht="15" customHeight="1" thickBot="1">
      <c r="A30" s="72">
        <v>7</v>
      </c>
      <c r="B30" s="366"/>
      <c r="C30" s="367"/>
      <c r="D30" s="367"/>
      <c r="E30" s="367"/>
      <c r="F30" s="82">
        <v>0</v>
      </c>
      <c r="G30" s="83" t="s">
        <v>20</v>
      </c>
      <c r="H30" s="63">
        <v>0</v>
      </c>
      <c r="I30" s="64" t="s">
        <v>21</v>
      </c>
      <c r="J30" s="66">
        <v>0</v>
      </c>
      <c r="K30" s="65">
        <f aca="true" t="shared" si="10" ref="K30:K43">IF(H30&lt;&gt;0,F30/H30,0)</f>
        <v>0</v>
      </c>
      <c r="L30" s="67">
        <f aca="true" t="shared" si="11" ref="L30:L43">J30*H30</f>
        <v>0</v>
      </c>
      <c r="M30" s="76">
        <v>0</v>
      </c>
      <c r="N30" s="74" t="s">
        <v>20</v>
      </c>
      <c r="O30" s="66">
        <v>0</v>
      </c>
      <c r="P30" s="67">
        <f aca="true" t="shared" si="12" ref="P30:P49">O30*M30</f>
        <v>0</v>
      </c>
      <c r="Q30" s="76">
        <v>0</v>
      </c>
      <c r="R30" s="64" t="s">
        <v>21</v>
      </c>
      <c r="S30" s="66">
        <v>0</v>
      </c>
      <c r="T30" s="67">
        <f aca="true" t="shared" si="13" ref="T30:T50">S30*Q30</f>
        <v>0</v>
      </c>
      <c r="U30" s="68">
        <f t="shared" si="7"/>
        <v>0</v>
      </c>
      <c r="V30" s="69">
        <f aca="true" t="shared" si="14" ref="V30:V43">SUM($T$11+$T$9+$T$7)</f>
        <v>0</v>
      </c>
      <c r="W30" s="68">
        <f t="shared" si="8"/>
        <v>0</v>
      </c>
      <c r="X30" s="122">
        <f t="shared" si="9"/>
        <v>0</v>
      </c>
      <c r="Y30" s="365">
        <f aca="true" t="shared" si="15" ref="Y30:Y43">IF(F30=0,0,X30/F30)</f>
        <v>0</v>
      </c>
      <c r="Z30" s="365"/>
      <c r="AA30" s="116" t="str">
        <f aca="true" t="shared" si="16" ref="AA30:AA43">+G30</f>
        <v>sf</v>
      </c>
      <c r="AB30" s="11"/>
      <c r="AD30" s="12"/>
    </row>
    <row r="31" spans="1:34" ht="15" customHeight="1" thickBot="1">
      <c r="A31" s="72">
        <v>8</v>
      </c>
      <c r="B31" s="366"/>
      <c r="C31" s="367"/>
      <c r="D31" s="367"/>
      <c r="E31" s="367"/>
      <c r="F31" s="82">
        <v>0</v>
      </c>
      <c r="G31" s="83" t="s">
        <v>20</v>
      </c>
      <c r="H31" s="63">
        <v>0</v>
      </c>
      <c r="I31" s="64" t="s">
        <v>21</v>
      </c>
      <c r="J31" s="66">
        <v>0</v>
      </c>
      <c r="K31" s="65">
        <f t="shared" si="10"/>
        <v>0</v>
      </c>
      <c r="L31" s="67">
        <f t="shared" si="11"/>
        <v>0</v>
      </c>
      <c r="M31" s="76">
        <v>0</v>
      </c>
      <c r="N31" s="74" t="s">
        <v>20</v>
      </c>
      <c r="O31" s="66">
        <v>0</v>
      </c>
      <c r="P31" s="67">
        <f t="shared" si="12"/>
        <v>0</v>
      </c>
      <c r="Q31" s="76">
        <v>0</v>
      </c>
      <c r="R31" s="64" t="s">
        <v>21</v>
      </c>
      <c r="S31" s="66">
        <v>0</v>
      </c>
      <c r="T31" s="67">
        <f t="shared" si="13"/>
        <v>0</v>
      </c>
      <c r="U31" s="68">
        <f t="shared" si="7"/>
        <v>0</v>
      </c>
      <c r="V31" s="69">
        <f t="shared" si="14"/>
        <v>0</v>
      </c>
      <c r="W31" s="68">
        <f t="shared" si="8"/>
        <v>0</v>
      </c>
      <c r="X31" s="122">
        <f t="shared" si="9"/>
        <v>0</v>
      </c>
      <c r="Y31" s="365">
        <f t="shared" si="15"/>
        <v>0</v>
      </c>
      <c r="Z31" s="365"/>
      <c r="AA31" s="116" t="str">
        <f t="shared" si="16"/>
        <v>sf</v>
      </c>
      <c r="AB31" s="11"/>
      <c r="AD31" s="12"/>
      <c r="AH31" s="4"/>
    </row>
    <row r="32" spans="1:34" ht="15" customHeight="1" thickBot="1">
      <c r="A32" s="72">
        <v>9</v>
      </c>
      <c r="B32" s="366"/>
      <c r="C32" s="367"/>
      <c r="D32" s="367"/>
      <c r="E32" s="367"/>
      <c r="F32" s="82">
        <v>0</v>
      </c>
      <c r="G32" s="83" t="s">
        <v>20</v>
      </c>
      <c r="H32" s="63">
        <v>0</v>
      </c>
      <c r="I32" s="64" t="s">
        <v>21</v>
      </c>
      <c r="J32" s="66">
        <v>0</v>
      </c>
      <c r="K32" s="65">
        <f t="shared" si="10"/>
        <v>0</v>
      </c>
      <c r="L32" s="67">
        <f t="shared" si="11"/>
        <v>0</v>
      </c>
      <c r="M32" s="76">
        <v>0</v>
      </c>
      <c r="N32" s="74" t="s">
        <v>20</v>
      </c>
      <c r="O32" s="66">
        <v>0</v>
      </c>
      <c r="P32" s="67">
        <f t="shared" si="12"/>
        <v>0</v>
      </c>
      <c r="Q32" s="76">
        <v>0</v>
      </c>
      <c r="R32" s="64" t="s">
        <v>21</v>
      </c>
      <c r="S32" s="66">
        <v>0</v>
      </c>
      <c r="T32" s="67">
        <f t="shared" si="13"/>
        <v>0</v>
      </c>
      <c r="U32" s="68">
        <f t="shared" si="7"/>
        <v>0</v>
      </c>
      <c r="V32" s="69">
        <f t="shared" si="14"/>
        <v>0</v>
      </c>
      <c r="W32" s="68">
        <f t="shared" si="8"/>
        <v>0</v>
      </c>
      <c r="X32" s="122">
        <f t="shared" si="9"/>
        <v>0</v>
      </c>
      <c r="Y32" s="365">
        <f t="shared" si="15"/>
        <v>0</v>
      </c>
      <c r="Z32" s="365"/>
      <c r="AA32" s="116" t="str">
        <f t="shared" si="16"/>
        <v>sf</v>
      </c>
      <c r="AB32" s="11"/>
      <c r="AH32" s="5"/>
    </row>
    <row r="33" spans="1:28" ht="15" customHeight="1" thickBot="1">
      <c r="A33" s="72">
        <v>10</v>
      </c>
      <c r="B33" s="366"/>
      <c r="C33" s="367"/>
      <c r="D33" s="367"/>
      <c r="E33" s="367"/>
      <c r="F33" s="82">
        <v>0</v>
      </c>
      <c r="G33" s="83" t="s">
        <v>20</v>
      </c>
      <c r="H33" s="63">
        <v>0</v>
      </c>
      <c r="I33" s="64" t="s">
        <v>21</v>
      </c>
      <c r="J33" s="66">
        <v>0</v>
      </c>
      <c r="K33" s="65">
        <f t="shared" si="10"/>
        <v>0</v>
      </c>
      <c r="L33" s="67">
        <f t="shared" si="11"/>
        <v>0</v>
      </c>
      <c r="M33" s="76">
        <v>0</v>
      </c>
      <c r="N33" s="74" t="s">
        <v>20</v>
      </c>
      <c r="O33" s="66">
        <v>0</v>
      </c>
      <c r="P33" s="67">
        <f t="shared" si="12"/>
        <v>0</v>
      </c>
      <c r="Q33" s="76">
        <v>0</v>
      </c>
      <c r="R33" s="64" t="s">
        <v>21</v>
      </c>
      <c r="S33" s="66">
        <v>0</v>
      </c>
      <c r="T33" s="67">
        <f t="shared" si="13"/>
        <v>0</v>
      </c>
      <c r="U33" s="68">
        <f t="shared" si="7"/>
        <v>0</v>
      </c>
      <c r="V33" s="69">
        <f t="shared" si="14"/>
        <v>0</v>
      </c>
      <c r="W33" s="68">
        <f t="shared" si="8"/>
        <v>0</v>
      </c>
      <c r="X33" s="122">
        <f t="shared" si="9"/>
        <v>0</v>
      </c>
      <c r="Y33" s="365">
        <f t="shared" si="15"/>
        <v>0</v>
      </c>
      <c r="Z33" s="365"/>
      <c r="AA33" s="116" t="str">
        <f t="shared" si="16"/>
        <v>sf</v>
      </c>
      <c r="AB33" s="11"/>
    </row>
    <row r="34" spans="1:30" ht="15" customHeight="1" thickBot="1">
      <c r="A34" s="72">
        <v>11</v>
      </c>
      <c r="B34" s="366"/>
      <c r="C34" s="367"/>
      <c r="D34" s="367"/>
      <c r="E34" s="367"/>
      <c r="F34" s="82">
        <v>0</v>
      </c>
      <c r="G34" s="83" t="s">
        <v>20</v>
      </c>
      <c r="H34" s="63">
        <v>0</v>
      </c>
      <c r="I34" s="64" t="s">
        <v>21</v>
      </c>
      <c r="J34" s="66">
        <v>0</v>
      </c>
      <c r="K34" s="65">
        <f t="shared" si="10"/>
        <v>0</v>
      </c>
      <c r="L34" s="67">
        <f t="shared" si="11"/>
        <v>0</v>
      </c>
      <c r="M34" s="76">
        <v>0</v>
      </c>
      <c r="N34" s="74" t="s">
        <v>20</v>
      </c>
      <c r="O34" s="66">
        <v>0</v>
      </c>
      <c r="P34" s="67">
        <f t="shared" si="12"/>
        <v>0</v>
      </c>
      <c r="Q34" s="76">
        <v>0</v>
      </c>
      <c r="R34" s="64" t="s">
        <v>21</v>
      </c>
      <c r="S34" s="66">
        <v>0</v>
      </c>
      <c r="T34" s="67">
        <f t="shared" si="13"/>
        <v>0</v>
      </c>
      <c r="U34" s="68">
        <f t="shared" si="7"/>
        <v>0</v>
      </c>
      <c r="V34" s="69">
        <f t="shared" si="14"/>
        <v>0</v>
      </c>
      <c r="W34" s="68">
        <f t="shared" si="8"/>
        <v>0</v>
      </c>
      <c r="X34" s="122">
        <f t="shared" si="9"/>
        <v>0</v>
      </c>
      <c r="Y34" s="365">
        <f t="shared" si="15"/>
        <v>0</v>
      </c>
      <c r="Z34" s="365"/>
      <c r="AA34" s="116" t="str">
        <f t="shared" si="16"/>
        <v>sf</v>
      </c>
      <c r="AB34" s="11"/>
      <c r="AD34" s="12"/>
    </row>
    <row r="35" spans="1:30" ht="15" customHeight="1" thickBot="1">
      <c r="A35" s="72">
        <v>12</v>
      </c>
      <c r="B35" s="366"/>
      <c r="C35" s="367"/>
      <c r="D35" s="367"/>
      <c r="E35" s="367"/>
      <c r="F35" s="82">
        <v>0</v>
      </c>
      <c r="G35" s="83" t="s">
        <v>20</v>
      </c>
      <c r="H35" s="63">
        <v>0</v>
      </c>
      <c r="I35" s="64" t="s">
        <v>21</v>
      </c>
      <c r="J35" s="66">
        <v>0</v>
      </c>
      <c r="K35" s="65">
        <f t="shared" si="10"/>
        <v>0</v>
      </c>
      <c r="L35" s="67">
        <f t="shared" si="11"/>
        <v>0</v>
      </c>
      <c r="M35" s="76">
        <v>0</v>
      </c>
      <c r="N35" s="74" t="s">
        <v>20</v>
      </c>
      <c r="O35" s="66">
        <v>0</v>
      </c>
      <c r="P35" s="67">
        <f t="shared" si="12"/>
        <v>0</v>
      </c>
      <c r="Q35" s="76">
        <v>0</v>
      </c>
      <c r="R35" s="64" t="s">
        <v>21</v>
      </c>
      <c r="S35" s="66">
        <v>0</v>
      </c>
      <c r="T35" s="67">
        <f t="shared" si="13"/>
        <v>0</v>
      </c>
      <c r="U35" s="68">
        <f t="shared" si="7"/>
        <v>0</v>
      </c>
      <c r="V35" s="69">
        <f t="shared" si="14"/>
        <v>0</v>
      </c>
      <c r="W35" s="68">
        <f t="shared" si="8"/>
        <v>0</v>
      </c>
      <c r="X35" s="122">
        <f t="shared" si="9"/>
        <v>0</v>
      </c>
      <c r="Y35" s="365">
        <f t="shared" si="15"/>
        <v>0</v>
      </c>
      <c r="Z35" s="365"/>
      <c r="AA35" s="116" t="str">
        <f t="shared" si="16"/>
        <v>sf</v>
      </c>
      <c r="AB35" s="11"/>
      <c r="AD35" s="12"/>
    </row>
    <row r="36" spans="1:30" ht="15" customHeight="1" thickBot="1">
      <c r="A36" s="72">
        <v>13</v>
      </c>
      <c r="B36" s="366"/>
      <c r="C36" s="367"/>
      <c r="D36" s="367"/>
      <c r="E36" s="367"/>
      <c r="F36" s="82">
        <v>0</v>
      </c>
      <c r="G36" s="83" t="s">
        <v>20</v>
      </c>
      <c r="H36" s="63">
        <v>0</v>
      </c>
      <c r="I36" s="64" t="s">
        <v>21</v>
      </c>
      <c r="J36" s="66">
        <v>0</v>
      </c>
      <c r="K36" s="65">
        <f t="shared" si="10"/>
        <v>0</v>
      </c>
      <c r="L36" s="67">
        <f t="shared" si="11"/>
        <v>0</v>
      </c>
      <c r="M36" s="76">
        <v>0</v>
      </c>
      <c r="N36" s="74" t="s">
        <v>20</v>
      </c>
      <c r="O36" s="66">
        <v>0</v>
      </c>
      <c r="P36" s="67">
        <f t="shared" si="12"/>
        <v>0</v>
      </c>
      <c r="Q36" s="76">
        <v>0</v>
      </c>
      <c r="R36" s="64" t="s">
        <v>21</v>
      </c>
      <c r="S36" s="66">
        <v>0</v>
      </c>
      <c r="T36" s="67">
        <f t="shared" si="13"/>
        <v>0</v>
      </c>
      <c r="U36" s="68">
        <f t="shared" si="7"/>
        <v>0</v>
      </c>
      <c r="V36" s="69">
        <f t="shared" si="14"/>
        <v>0</v>
      </c>
      <c r="W36" s="68">
        <f t="shared" si="8"/>
        <v>0</v>
      </c>
      <c r="X36" s="122">
        <f t="shared" si="9"/>
        <v>0</v>
      </c>
      <c r="Y36" s="365">
        <f t="shared" si="15"/>
        <v>0</v>
      </c>
      <c r="Z36" s="365"/>
      <c r="AA36" s="116" t="str">
        <f t="shared" si="16"/>
        <v>sf</v>
      </c>
      <c r="AB36" s="11"/>
      <c r="AD36" s="12"/>
    </row>
    <row r="37" spans="1:28" ht="15" customHeight="1" thickBot="1">
      <c r="A37" s="72">
        <v>14</v>
      </c>
      <c r="B37" s="366"/>
      <c r="C37" s="367"/>
      <c r="D37" s="367"/>
      <c r="E37" s="367"/>
      <c r="F37" s="82">
        <v>0</v>
      </c>
      <c r="G37" s="83" t="s">
        <v>20</v>
      </c>
      <c r="H37" s="63">
        <v>0</v>
      </c>
      <c r="I37" s="64" t="s">
        <v>21</v>
      </c>
      <c r="J37" s="66">
        <v>1</v>
      </c>
      <c r="K37" s="65">
        <f t="shared" si="10"/>
        <v>0</v>
      </c>
      <c r="L37" s="67">
        <f t="shared" si="11"/>
        <v>0</v>
      </c>
      <c r="M37" s="76">
        <v>0</v>
      </c>
      <c r="N37" s="74" t="s">
        <v>20</v>
      </c>
      <c r="O37" s="66">
        <v>0</v>
      </c>
      <c r="P37" s="67">
        <f t="shared" si="12"/>
        <v>0</v>
      </c>
      <c r="Q37" s="76">
        <v>0</v>
      </c>
      <c r="R37" s="64" t="s">
        <v>21</v>
      </c>
      <c r="S37" s="66">
        <v>0</v>
      </c>
      <c r="T37" s="67">
        <f t="shared" si="13"/>
        <v>0</v>
      </c>
      <c r="U37" s="68">
        <f t="shared" si="7"/>
        <v>0</v>
      </c>
      <c r="V37" s="69">
        <f t="shared" si="14"/>
        <v>0</v>
      </c>
      <c r="W37" s="68">
        <f t="shared" si="8"/>
        <v>0</v>
      </c>
      <c r="X37" s="122">
        <f t="shared" si="9"/>
        <v>0</v>
      </c>
      <c r="Y37" s="365">
        <f t="shared" si="15"/>
        <v>0</v>
      </c>
      <c r="Z37" s="365"/>
      <c r="AA37" s="116" t="str">
        <f t="shared" si="16"/>
        <v>sf</v>
      </c>
      <c r="AB37" s="11"/>
    </row>
    <row r="38" spans="1:28" ht="15" customHeight="1" thickBot="1">
      <c r="A38" s="72">
        <v>15</v>
      </c>
      <c r="B38" s="366"/>
      <c r="C38" s="367"/>
      <c r="D38" s="367"/>
      <c r="E38" s="367"/>
      <c r="F38" s="82">
        <v>0</v>
      </c>
      <c r="G38" s="83" t="s">
        <v>20</v>
      </c>
      <c r="H38" s="63">
        <v>0</v>
      </c>
      <c r="I38" s="64" t="s">
        <v>21</v>
      </c>
      <c r="J38" s="66">
        <v>0</v>
      </c>
      <c r="K38" s="65">
        <f t="shared" si="10"/>
        <v>0</v>
      </c>
      <c r="L38" s="67">
        <f t="shared" si="11"/>
        <v>0</v>
      </c>
      <c r="M38" s="76">
        <v>0</v>
      </c>
      <c r="N38" s="74" t="s">
        <v>20</v>
      </c>
      <c r="O38" s="66">
        <v>0</v>
      </c>
      <c r="P38" s="67">
        <f t="shared" si="12"/>
        <v>0</v>
      </c>
      <c r="Q38" s="76">
        <v>0</v>
      </c>
      <c r="R38" s="64" t="s">
        <v>21</v>
      </c>
      <c r="S38" s="66">
        <v>0</v>
      </c>
      <c r="T38" s="67">
        <f t="shared" si="13"/>
        <v>0</v>
      </c>
      <c r="U38" s="68">
        <f t="shared" si="7"/>
        <v>0</v>
      </c>
      <c r="V38" s="69">
        <f t="shared" si="14"/>
        <v>0</v>
      </c>
      <c r="W38" s="68">
        <f t="shared" si="8"/>
        <v>0</v>
      </c>
      <c r="X38" s="122">
        <f t="shared" si="9"/>
        <v>0</v>
      </c>
      <c r="Y38" s="365">
        <f t="shared" si="15"/>
        <v>0</v>
      </c>
      <c r="Z38" s="365"/>
      <c r="AA38" s="116" t="str">
        <f t="shared" si="16"/>
        <v>sf</v>
      </c>
      <c r="AB38" s="11"/>
    </row>
    <row r="39" spans="1:30" ht="15" customHeight="1" thickBot="1">
      <c r="A39" s="72">
        <v>16</v>
      </c>
      <c r="B39" s="366"/>
      <c r="C39" s="367"/>
      <c r="D39" s="367"/>
      <c r="E39" s="367"/>
      <c r="F39" s="82">
        <v>0</v>
      </c>
      <c r="G39" s="83" t="s">
        <v>20</v>
      </c>
      <c r="H39" s="63">
        <v>0</v>
      </c>
      <c r="I39" s="64" t="s">
        <v>21</v>
      </c>
      <c r="J39" s="66">
        <v>0</v>
      </c>
      <c r="K39" s="65">
        <f t="shared" si="10"/>
        <v>0</v>
      </c>
      <c r="L39" s="67">
        <f t="shared" si="11"/>
        <v>0</v>
      </c>
      <c r="M39" s="76">
        <v>0</v>
      </c>
      <c r="N39" s="74" t="s">
        <v>20</v>
      </c>
      <c r="O39" s="66">
        <v>0</v>
      </c>
      <c r="P39" s="67">
        <f t="shared" si="12"/>
        <v>0</v>
      </c>
      <c r="Q39" s="76">
        <v>0</v>
      </c>
      <c r="R39" s="64" t="s">
        <v>21</v>
      </c>
      <c r="S39" s="66">
        <v>0</v>
      </c>
      <c r="T39" s="67">
        <f t="shared" si="13"/>
        <v>0</v>
      </c>
      <c r="U39" s="68">
        <f t="shared" si="7"/>
        <v>0</v>
      </c>
      <c r="V39" s="69">
        <f t="shared" si="14"/>
        <v>0</v>
      </c>
      <c r="W39" s="68">
        <f t="shared" si="8"/>
        <v>0</v>
      </c>
      <c r="X39" s="122">
        <f t="shared" si="9"/>
        <v>0</v>
      </c>
      <c r="Y39" s="365">
        <f t="shared" si="15"/>
        <v>0</v>
      </c>
      <c r="Z39" s="365"/>
      <c r="AA39" s="116" t="str">
        <f t="shared" si="16"/>
        <v>sf</v>
      </c>
      <c r="AB39" s="11"/>
      <c r="AD39" s="12"/>
    </row>
    <row r="40" spans="1:30" ht="15" customHeight="1" thickBot="1">
      <c r="A40" s="72">
        <v>17</v>
      </c>
      <c r="B40" s="366"/>
      <c r="C40" s="367"/>
      <c r="D40" s="367"/>
      <c r="E40" s="367"/>
      <c r="F40" s="82">
        <v>0</v>
      </c>
      <c r="G40" s="83" t="s">
        <v>20</v>
      </c>
      <c r="H40" s="63">
        <v>0</v>
      </c>
      <c r="I40" s="64" t="s">
        <v>21</v>
      </c>
      <c r="J40" s="66">
        <v>0</v>
      </c>
      <c r="K40" s="65">
        <f t="shared" si="10"/>
        <v>0</v>
      </c>
      <c r="L40" s="67">
        <f t="shared" si="11"/>
        <v>0</v>
      </c>
      <c r="M40" s="76">
        <v>0</v>
      </c>
      <c r="N40" s="74" t="s">
        <v>20</v>
      </c>
      <c r="O40" s="66">
        <v>0</v>
      </c>
      <c r="P40" s="67">
        <f t="shared" si="12"/>
        <v>0</v>
      </c>
      <c r="Q40" s="76">
        <v>0</v>
      </c>
      <c r="R40" s="64" t="s">
        <v>21</v>
      </c>
      <c r="S40" s="66">
        <v>0</v>
      </c>
      <c r="T40" s="67">
        <f t="shared" si="13"/>
        <v>0</v>
      </c>
      <c r="U40" s="68">
        <f t="shared" si="7"/>
        <v>0</v>
      </c>
      <c r="V40" s="69">
        <f t="shared" si="14"/>
        <v>0</v>
      </c>
      <c r="W40" s="68">
        <f t="shared" si="8"/>
        <v>0</v>
      </c>
      <c r="X40" s="122">
        <f t="shared" si="9"/>
        <v>0</v>
      </c>
      <c r="Y40" s="365">
        <f t="shared" si="15"/>
        <v>0</v>
      </c>
      <c r="Z40" s="365"/>
      <c r="AA40" s="116" t="str">
        <f t="shared" si="16"/>
        <v>sf</v>
      </c>
      <c r="AB40" s="11"/>
      <c r="AD40" s="12"/>
    </row>
    <row r="41" spans="1:28" ht="15" customHeight="1" thickBot="1">
      <c r="A41" s="72">
        <v>18</v>
      </c>
      <c r="B41" s="366"/>
      <c r="C41" s="367"/>
      <c r="D41" s="367"/>
      <c r="E41" s="367"/>
      <c r="F41" s="82">
        <v>0</v>
      </c>
      <c r="G41" s="83" t="s">
        <v>20</v>
      </c>
      <c r="H41" s="63">
        <v>0.001</v>
      </c>
      <c r="I41" s="64" t="s">
        <v>21</v>
      </c>
      <c r="J41" s="66">
        <v>0.001</v>
      </c>
      <c r="K41" s="65">
        <f t="shared" si="10"/>
        <v>0</v>
      </c>
      <c r="L41" s="67">
        <f t="shared" si="11"/>
        <v>1E-06</v>
      </c>
      <c r="M41" s="76">
        <v>0</v>
      </c>
      <c r="N41" s="74" t="s">
        <v>20</v>
      </c>
      <c r="O41" s="66">
        <v>0</v>
      </c>
      <c r="P41" s="67">
        <f t="shared" si="12"/>
        <v>0</v>
      </c>
      <c r="Q41" s="76">
        <v>0</v>
      </c>
      <c r="R41" s="64" t="s">
        <v>21</v>
      </c>
      <c r="S41" s="66">
        <v>0</v>
      </c>
      <c r="T41" s="67">
        <f t="shared" si="13"/>
        <v>0</v>
      </c>
      <c r="U41" s="68">
        <f t="shared" si="7"/>
        <v>1E-06</v>
      </c>
      <c r="V41" s="69">
        <f t="shared" si="14"/>
        <v>0</v>
      </c>
      <c r="W41" s="68">
        <f t="shared" si="8"/>
        <v>0</v>
      </c>
      <c r="X41" s="122">
        <f t="shared" si="9"/>
        <v>1E-06</v>
      </c>
      <c r="Y41" s="365">
        <f t="shared" si="15"/>
        <v>0</v>
      </c>
      <c r="Z41" s="365"/>
      <c r="AA41" s="116" t="str">
        <f t="shared" si="16"/>
        <v>sf</v>
      </c>
      <c r="AB41" s="11"/>
    </row>
    <row r="42" spans="1:28" ht="15" customHeight="1" thickBot="1">
      <c r="A42" s="72">
        <v>19</v>
      </c>
      <c r="B42" s="366"/>
      <c r="C42" s="367"/>
      <c r="D42" s="367"/>
      <c r="E42" s="367"/>
      <c r="F42" s="82">
        <v>0</v>
      </c>
      <c r="G42" s="83" t="s">
        <v>20</v>
      </c>
      <c r="H42" s="63">
        <v>0</v>
      </c>
      <c r="I42" s="64" t="s">
        <v>21</v>
      </c>
      <c r="J42" s="66">
        <v>0.001</v>
      </c>
      <c r="K42" s="65">
        <f t="shared" si="10"/>
        <v>0</v>
      </c>
      <c r="L42" s="67">
        <f t="shared" si="11"/>
        <v>0</v>
      </c>
      <c r="M42" s="76">
        <v>0</v>
      </c>
      <c r="N42" s="74" t="s">
        <v>20</v>
      </c>
      <c r="O42" s="66">
        <v>0</v>
      </c>
      <c r="P42" s="67">
        <f>O42*M42</f>
        <v>0</v>
      </c>
      <c r="Q42" s="76">
        <v>0</v>
      </c>
      <c r="R42" s="64" t="s">
        <v>21</v>
      </c>
      <c r="S42" s="66">
        <v>0</v>
      </c>
      <c r="T42" s="67">
        <f>S42*Q42</f>
        <v>0</v>
      </c>
      <c r="U42" s="68">
        <f>+T42+P42+L42</f>
        <v>0</v>
      </c>
      <c r="V42" s="69">
        <f t="shared" si="14"/>
        <v>0</v>
      </c>
      <c r="W42" s="68">
        <f>U42*V42</f>
        <v>0</v>
      </c>
      <c r="X42" s="122">
        <f>W42+U42</f>
        <v>0</v>
      </c>
      <c r="Y42" s="365">
        <f t="shared" si="15"/>
        <v>0</v>
      </c>
      <c r="Z42" s="365"/>
      <c r="AA42" s="116" t="str">
        <f t="shared" si="16"/>
        <v>sf</v>
      </c>
      <c r="AB42" s="11"/>
    </row>
    <row r="43" spans="1:28" ht="15" customHeight="1" thickBot="1">
      <c r="A43" s="72">
        <v>20</v>
      </c>
      <c r="B43" s="366"/>
      <c r="C43" s="367"/>
      <c r="D43" s="367"/>
      <c r="E43" s="367"/>
      <c r="F43" s="82">
        <v>0</v>
      </c>
      <c r="G43" s="83" t="s">
        <v>20</v>
      </c>
      <c r="H43" s="63">
        <v>0</v>
      </c>
      <c r="I43" s="64" t="s">
        <v>21</v>
      </c>
      <c r="J43" s="66">
        <v>0</v>
      </c>
      <c r="K43" s="65">
        <f t="shared" si="10"/>
        <v>0</v>
      </c>
      <c r="L43" s="67">
        <f t="shared" si="11"/>
        <v>0</v>
      </c>
      <c r="M43" s="76">
        <v>0</v>
      </c>
      <c r="N43" s="74" t="s">
        <v>20</v>
      </c>
      <c r="O43" s="66">
        <v>0</v>
      </c>
      <c r="P43" s="67">
        <f t="shared" si="12"/>
        <v>0</v>
      </c>
      <c r="Q43" s="76">
        <v>0</v>
      </c>
      <c r="R43" s="64" t="s">
        <v>21</v>
      </c>
      <c r="S43" s="66">
        <v>0</v>
      </c>
      <c r="T43" s="67">
        <f t="shared" si="13"/>
        <v>0</v>
      </c>
      <c r="U43" s="68">
        <f t="shared" si="7"/>
        <v>0</v>
      </c>
      <c r="V43" s="69">
        <f t="shared" si="14"/>
        <v>0</v>
      </c>
      <c r="W43" s="68">
        <f t="shared" si="8"/>
        <v>0</v>
      </c>
      <c r="X43" s="122">
        <f t="shared" si="9"/>
        <v>0</v>
      </c>
      <c r="Y43" s="365">
        <f t="shared" si="15"/>
        <v>0</v>
      </c>
      <c r="Z43" s="365"/>
      <c r="AA43" s="116" t="str">
        <f t="shared" si="16"/>
        <v>sf</v>
      </c>
      <c r="AB43" s="11"/>
    </row>
    <row r="44" spans="1:35" ht="15" customHeight="1" thickBot="1">
      <c r="A44" s="60"/>
      <c r="B44" s="411" t="s">
        <v>18</v>
      </c>
      <c r="C44" s="411"/>
      <c r="D44" s="411"/>
      <c r="E44" s="411"/>
      <c r="F44" s="249" t="s">
        <v>190</v>
      </c>
      <c r="G44" s="250"/>
      <c r="H44" s="250"/>
      <c r="I44" s="250"/>
      <c r="J44" s="250"/>
      <c r="K44" s="250"/>
      <c r="L44" s="250"/>
      <c r="M44" s="248" t="s">
        <v>35</v>
      </c>
      <c r="N44" s="77"/>
      <c r="O44" s="77"/>
      <c r="P44" s="77"/>
      <c r="Q44" s="77"/>
      <c r="R44" s="77"/>
      <c r="S44" s="77"/>
      <c r="T44" s="77"/>
      <c r="U44" s="77"/>
      <c r="V44" s="77"/>
      <c r="W44" s="77"/>
      <c r="X44" s="123"/>
      <c r="Y44" s="125"/>
      <c r="Z44" s="127"/>
      <c r="AA44" s="124"/>
      <c r="AB44" s="11"/>
      <c r="AE44" s="2"/>
      <c r="AF44" s="2"/>
      <c r="AG44" s="2"/>
      <c r="AH44" s="5"/>
      <c r="AI44" s="6"/>
    </row>
    <row r="45" spans="1:28" ht="15" customHeight="1" thickBot="1">
      <c r="A45" s="72">
        <v>21</v>
      </c>
      <c r="B45" s="366"/>
      <c r="C45" s="367"/>
      <c r="D45" s="367"/>
      <c r="E45" s="367"/>
      <c r="F45" s="82">
        <v>0</v>
      </c>
      <c r="G45" s="83" t="s">
        <v>20</v>
      </c>
      <c r="H45" s="63">
        <v>0</v>
      </c>
      <c r="I45" s="64" t="s">
        <v>21</v>
      </c>
      <c r="J45" s="66">
        <v>0</v>
      </c>
      <c r="K45" s="65">
        <f aca="true" t="shared" si="17" ref="K45:K50">IF(H45&lt;&gt;0,F45/H45,0)</f>
        <v>0</v>
      </c>
      <c r="L45" s="67">
        <f aca="true" t="shared" si="18" ref="L45:L50">J45*H45</f>
        <v>0</v>
      </c>
      <c r="M45" s="63">
        <v>0</v>
      </c>
      <c r="N45" s="74" t="s">
        <v>20</v>
      </c>
      <c r="O45" s="66">
        <v>0</v>
      </c>
      <c r="P45" s="67">
        <f t="shared" si="12"/>
        <v>0</v>
      </c>
      <c r="Q45" s="63">
        <v>0</v>
      </c>
      <c r="R45" s="64" t="s">
        <v>21</v>
      </c>
      <c r="S45" s="66">
        <v>0</v>
      </c>
      <c r="T45" s="67">
        <f t="shared" si="13"/>
        <v>0</v>
      </c>
      <c r="U45" s="68">
        <f t="shared" si="7"/>
        <v>0</v>
      </c>
      <c r="V45" s="69">
        <f aca="true" t="shared" si="19" ref="V45:V50">SUM($T$11+$T$9+$T$7)</f>
        <v>0</v>
      </c>
      <c r="W45" s="68">
        <f t="shared" si="8"/>
        <v>0</v>
      </c>
      <c r="X45" s="122">
        <f t="shared" si="9"/>
        <v>0</v>
      </c>
      <c r="Y45" s="365">
        <f aca="true" t="shared" si="20" ref="Y45:Y50">IF(F45=0,0,X45/F45)</f>
        <v>0</v>
      </c>
      <c r="Z45" s="365"/>
      <c r="AA45" s="116" t="str">
        <f aca="true" t="shared" si="21" ref="AA45:AA50">+G45</f>
        <v>sf</v>
      </c>
      <c r="AB45" s="11"/>
    </row>
    <row r="46" spans="1:28" ht="15" customHeight="1" thickBot="1">
      <c r="A46" s="72">
        <v>22</v>
      </c>
      <c r="B46" s="366"/>
      <c r="C46" s="367"/>
      <c r="D46" s="367"/>
      <c r="E46" s="367"/>
      <c r="F46" s="82">
        <v>0</v>
      </c>
      <c r="G46" s="83" t="s">
        <v>20</v>
      </c>
      <c r="H46" s="63">
        <v>0</v>
      </c>
      <c r="I46" s="64" t="s">
        <v>21</v>
      </c>
      <c r="J46" s="66">
        <v>0</v>
      </c>
      <c r="K46" s="65">
        <f t="shared" si="17"/>
        <v>0</v>
      </c>
      <c r="L46" s="67">
        <f t="shared" si="18"/>
        <v>0</v>
      </c>
      <c r="M46" s="63">
        <v>0</v>
      </c>
      <c r="N46" s="74" t="s">
        <v>20</v>
      </c>
      <c r="O46" s="66">
        <v>0</v>
      </c>
      <c r="P46" s="67">
        <f t="shared" si="12"/>
        <v>0</v>
      </c>
      <c r="Q46" s="63">
        <v>0</v>
      </c>
      <c r="R46" s="64" t="s">
        <v>21</v>
      </c>
      <c r="S46" s="66">
        <v>0</v>
      </c>
      <c r="T46" s="67">
        <f t="shared" si="13"/>
        <v>0</v>
      </c>
      <c r="U46" s="68">
        <f t="shared" si="7"/>
        <v>0</v>
      </c>
      <c r="V46" s="69">
        <f t="shared" si="19"/>
        <v>0</v>
      </c>
      <c r="W46" s="68">
        <f t="shared" si="8"/>
        <v>0</v>
      </c>
      <c r="X46" s="122">
        <f t="shared" si="9"/>
        <v>0</v>
      </c>
      <c r="Y46" s="365">
        <f t="shared" si="20"/>
        <v>0</v>
      </c>
      <c r="Z46" s="365"/>
      <c r="AA46" s="116" t="str">
        <f t="shared" si="21"/>
        <v>sf</v>
      </c>
      <c r="AB46" s="11"/>
    </row>
    <row r="47" spans="1:28" ht="15" customHeight="1" thickBot="1">
      <c r="A47" s="72">
        <v>23</v>
      </c>
      <c r="B47" s="366"/>
      <c r="C47" s="367"/>
      <c r="D47" s="367"/>
      <c r="E47" s="367"/>
      <c r="F47" s="82">
        <v>0</v>
      </c>
      <c r="G47" s="83" t="s">
        <v>20</v>
      </c>
      <c r="H47" s="63">
        <v>0</v>
      </c>
      <c r="I47" s="64" t="s">
        <v>21</v>
      </c>
      <c r="J47" s="66">
        <v>0</v>
      </c>
      <c r="K47" s="65">
        <f t="shared" si="17"/>
        <v>0</v>
      </c>
      <c r="L47" s="67">
        <f t="shared" si="18"/>
        <v>0</v>
      </c>
      <c r="M47" s="63">
        <v>0</v>
      </c>
      <c r="N47" s="74" t="s">
        <v>20</v>
      </c>
      <c r="O47" s="66">
        <v>0</v>
      </c>
      <c r="P47" s="67">
        <f t="shared" si="12"/>
        <v>0</v>
      </c>
      <c r="Q47" s="63">
        <v>0</v>
      </c>
      <c r="R47" s="64" t="s">
        <v>21</v>
      </c>
      <c r="S47" s="66">
        <v>0</v>
      </c>
      <c r="T47" s="67">
        <f t="shared" si="13"/>
        <v>0</v>
      </c>
      <c r="U47" s="68">
        <f t="shared" si="7"/>
        <v>0</v>
      </c>
      <c r="V47" s="69">
        <f t="shared" si="19"/>
        <v>0</v>
      </c>
      <c r="W47" s="68">
        <f t="shared" si="8"/>
        <v>0</v>
      </c>
      <c r="X47" s="122">
        <f t="shared" si="9"/>
        <v>0</v>
      </c>
      <c r="Y47" s="365">
        <f t="shared" si="20"/>
        <v>0</v>
      </c>
      <c r="Z47" s="365"/>
      <c r="AA47" s="116" t="str">
        <f t="shared" si="21"/>
        <v>sf</v>
      </c>
      <c r="AB47" s="11"/>
    </row>
    <row r="48" spans="1:28" ht="15" customHeight="1" thickBot="1">
      <c r="A48" s="72">
        <v>24</v>
      </c>
      <c r="B48" s="366"/>
      <c r="C48" s="367"/>
      <c r="D48" s="367"/>
      <c r="E48" s="367"/>
      <c r="F48" s="82">
        <v>0</v>
      </c>
      <c r="G48" s="83" t="s">
        <v>20</v>
      </c>
      <c r="H48" s="63">
        <v>0</v>
      </c>
      <c r="I48" s="64" t="s">
        <v>21</v>
      </c>
      <c r="J48" s="66">
        <v>0</v>
      </c>
      <c r="K48" s="65">
        <f t="shared" si="17"/>
        <v>0</v>
      </c>
      <c r="L48" s="67">
        <f t="shared" si="18"/>
        <v>0</v>
      </c>
      <c r="M48" s="63">
        <v>0</v>
      </c>
      <c r="N48" s="74" t="s">
        <v>20</v>
      </c>
      <c r="O48" s="66">
        <v>0</v>
      </c>
      <c r="P48" s="67">
        <f t="shared" si="12"/>
        <v>0</v>
      </c>
      <c r="Q48" s="63">
        <v>0</v>
      </c>
      <c r="R48" s="64" t="s">
        <v>21</v>
      </c>
      <c r="S48" s="66">
        <v>0</v>
      </c>
      <c r="T48" s="67">
        <f t="shared" si="13"/>
        <v>0</v>
      </c>
      <c r="U48" s="68">
        <f t="shared" si="7"/>
        <v>0</v>
      </c>
      <c r="V48" s="69">
        <f t="shared" si="19"/>
        <v>0</v>
      </c>
      <c r="W48" s="68">
        <f t="shared" si="8"/>
        <v>0</v>
      </c>
      <c r="X48" s="122">
        <f t="shared" si="9"/>
        <v>0</v>
      </c>
      <c r="Y48" s="365">
        <f t="shared" si="20"/>
        <v>0</v>
      </c>
      <c r="Z48" s="365"/>
      <c r="AA48" s="116" t="str">
        <f t="shared" si="21"/>
        <v>sf</v>
      </c>
      <c r="AB48" s="11"/>
    </row>
    <row r="49" spans="1:28" ht="15" customHeight="1" thickBot="1">
      <c r="A49" s="72">
        <v>25</v>
      </c>
      <c r="B49" s="366"/>
      <c r="C49" s="367"/>
      <c r="D49" s="367"/>
      <c r="E49" s="367"/>
      <c r="F49" s="82">
        <v>0</v>
      </c>
      <c r="G49" s="83" t="s">
        <v>20</v>
      </c>
      <c r="H49" s="63">
        <v>0</v>
      </c>
      <c r="I49" s="64" t="s">
        <v>21</v>
      </c>
      <c r="J49" s="66">
        <v>0</v>
      </c>
      <c r="K49" s="65">
        <f t="shared" si="17"/>
        <v>0</v>
      </c>
      <c r="L49" s="67">
        <f t="shared" si="18"/>
        <v>0</v>
      </c>
      <c r="M49" s="63">
        <v>0</v>
      </c>
      <c r="N49" s="74" t="s">
        <v>20</v>
      </c>
      <c r="O49" s="66">
        <v>0</v>
      </c>
      <c r="P49" s="67">
        <f t="shared" si="12"/>
        <v>0</v>
      </c>
      <c r="Q49" s="63">
        <v>0</v>
      </c>
      <c r="R49" s="64" t="s">
        <v>21</v>
      </c>
      <c r="S49" s="66">
        <v>0</v>
      </c>
      <c r="T49" s="67">
        <f t="shared" si="13"/>
        <v>0</v>
      </c>
      <c r="U49" s="68">
        <f t="shared" si="7"/>
        <v>0</v>
      </c>
      <c r="V49" s="69">
        <f t="shared" si="19"/>
        <v>0</v>
      </c>
      <c r="W49" s="68">
        <f t="shared" si="8"/>
        <v>0</v>
      </c>
      <c r="X49" s="122">
        <f t="shared" si="9"/>
        <v>0</v>
      </c>
      <c r="Y49" s="365">
        <f t="shared" si="20"/>
        <v>0</v>
      </c>
      <c r="Z49" s="365"/>
      <c r="AA49" s="116" t="str">
        <f t="shared" si="21"/>
        <v>sf</v>
      </c>
      <c r="AB49" s="11"/>
    </row>
    <row r="50" spans="1:28" ht="15" customHeight="1" thickBot="1">
      <c r="A50" s="72">
        <v>26</v>
      </c>
      <c r="B50" s="368"/>
      <c r="C50" s="369"/>
      <c r="D50" s="369"/>
      <c r="E50" s="369"/>
      <c r="F50" s="200">
        <v>0</v>
      </c>
      <c r="G50" s="106" t="s">
        <v>20</v>
      </c>
      <c r="H50" s="201">
        <v>0</v>
      </c>
      <c r="I50" s="202" t="s">
        <v>21</v>
      </c>
      <c r="J50" s="203">
        <v>0</v>
      </c>
      <c r="K50" s="204">
        <f t="shared" si="17"/>
        <v>0</v>
      </c>
      <c r="L50" s="67">
        <f t="shared" si="18"/>
        <v>0</v>
      </c>
      <c r="M50" s="201">
        <v>0</v>
      </c>
      <c r="N50" s="205" t="s">
        <v>20</v>
      </c>
      <c r="O50" s="203">
        <v>0</v>
      </c>
      <c r="P50" s="67">
        <f>O50*M50</f>
        <v>0</v>
      </c>
      <c r="Q50" s="201">
        <v>0</v>
      </c>
      <c r="R50" s="202" t="s">
        <v>21</v>
      </c>
      <c r="S50" s="203">
        <v>0</v>
      </c>
      <c r="T50" s="67">
        <f t="shared" si="13"/>
        <v>0</v>
      </c>
      <c r="U50" s="206">
        <f t="shared" si="7"/>
        <v>0</v>
      </c>
      <c r="V50" s="207">
        <f t="shared" si="19"/>
        <v>0</v>
      </c>
      <c r="W50" s="206">
        <f t="shared" si="8"/>
        <v>0</v>
      </c>
      <c r="X50" s="122">
        <f t="shared" si="9"/>
        <v>0</v>
      </c>
      <c r="Y50" s="370">
        <f t="shared" si="20"/>
        <v>0</v>
      </c>
      <c r="Z50" s="370"/>
      <c r="AA50" s="116" t="str">
        <f t="shared" si="21"/>
        <v>sf</v>
      </c>
      <c r="AB50" s="53"/>
    </row>
    <row r="51" spans="1:28" ht="15" customHeight="1" thickBot="1">
      <c r="A51" s="352" t="s">
        <v>8</v>
      </c>
      <c r="B51" s="353"/>
      <c r="C51" s="353"/>
      <c r="D51" s="353"/>
      <c r="E51" s="353"/>
      <c r="F51" s="353"/>
      <c r="G51" s="354"/>
      <c r="H51" s="108"/>
      <c r="I51" s="109"/>
      <c r="J51" s="362" t="s">
        <v>133</v>
      </c>
      <c r="K51" s="362"/>
      <c r="L51" s="138">
        <f>SUM(L23:L50)</f>
        <v>1E-06</v>
      </c>
      <c r="M51" s="361" t="s">
        <v>132</v>
      </c>
      <c r="N51" s="362"/>
      <c r="O51" s="362"/>
      <c r="P51" s="140">
        <f>SUM(P23:P50)</f>
        <v>0</v>
      </c>
      <c r="Q51" s="361" t="s">
        <v>131</v>
      </c>
      <c r="R51" s="362"/>
      <c r="S51" s="362"/>
      <c r="T51" s="140">
        <f>SUM(T23:T50)</f>
        <v>0</v>
      </c>
      <c r="U51" s="363" t="s">
        <v>135</v>
      </c>
      <c r="V51" s="364"/>
      <c r="W51" s="117">
        <f>SUM(W23:W50)</f>
        <v>0</v>
      </c>
      <c r="X51" s="140">
        <f>SUM(X23:X50)</f>
        <v>1E-06</v>
      </c>
      <c r="Y51" s="112" t="s">
        <v>134</v>
      </c>
      <c r="Z51" s="113"/>
      <c r="AA51" s="114"/>
      <c r="AB51" s="54"/>
    </row>
    <row r="52" spans="1:28" ht="15" customHeight="1" thickBot="1">
      <c r="A52" s="355"/>
      <c r="B52" s="356"/>
      <c r="C52" s="356"/>
      <c r="D52" s="356"/>
      <c r="E52" s="356"/>
      <c r="F52" s="356"/>
      <c r="G52" s="357"/>
      <c r="H52" s="110"/>
      <c r="I52" s="111"/>
      <c r="J52" s="322" t="s">
        <v>128</v>
      </c>
      <c r="K52" s="322"/>
      <c r="L52" s="139">
        <f>IF(X15="Yes",SUM(L23:L50)*W52,0)</f>
        <v>0</v>
      </c>
      <c r="M52" s="321" t="s">
        <v>129</v>
      </c>
      <c r="N52" s="322"/>
      <c r="O52" s="322"/>
      <c r="P52" s="140">
        <f>IF(X13="Yes",SUM(P23:P50)*W52,0)</f>
        <v>0</v>
      </c>
      <c r="Q52" s="321" t="s">
        <v>130</v>
      </c>
      <c r="R52" s="322"/>
      <c r="S52" s="322"/>
      <c r="T52" s="140">
        <f>IF(X17="Yes",SUM(T23:T50)*W52,0)</f>
        <v>0</v>
      </c>
      <c r="U52" s="99" t="s">
        <v>140</v>
      </c>
      <c r="V52" s="119"/>
      <c r="W52" s="120">
        <f>X7+X9+X11</f>
        <v>0</v>
      </c>
      <c r="X52" s="140">
        <f>+T52+P52+L52</f>
        <v>0</v>
      </c>
      <c r="Y52" s="115" t="s">
        <v>139</v>
      </c>
      <c r="Z52" s="115"/>
      <c r="AA52" s="118"/>
      <c r="AB52" s="2"/>
    </row>
    <row r="53" spans="1:28" ht="15" customHeight="1" thickBot="1">
      <c r="A53" s="11"/>
      <c r="B53" s="11"/>
      <c r="C53" s="11"/>
      <c r="D53" s="11"/>
      <c r="E53" s="11"/>
      <c r="F53" s="11"/>
      <c r="G53" s="11"/>
      <c r="H53" s="11"/>
      <c r="I53" s="47"/>
      <c r="J53" s="11"/>
      <c r="K53" s="47"/>
      <c r="L53" s="47"/>
      <c r="M53" s="47"/>
      <c r="N53" s="15"/>
      <c r="O53" s="2"/>
      <c r="P53" s="2"/>
      <c r="Q53" s="2"/>
      <c r="R53" s="2"/>
      <c r="S53" s="2"/>
      <c r="T53" s="2"/>
      <c r="U53" s="2"/>
      <c r="V53" s="2"/>
      <c r="W53" s="2"/>
      <c r="X53" s="2"/>
      <c r="Y53" s="2"/>
      <c r="Z53" s="2"/>
      <c r="AA53" s="2"/>
      <c r="AB53" s="2"/>
    </row>
    <row r="54" spans="1:28" ht="15" customHeight="1" thickBot="1">
      <c r="A54" s="271" t="s">
        <v>136</v>
      </c>
      <c r="B54" s="272"/>
      <c r="C54" s="272"/>
      <c r="D54" s="272"/>
      <c r="E54" s="272"/>
      <c r="F54" s="272"/>
      <c r="G54" s="272"/>
      <c r="H54" s="273"/>
      <c r="I54" s="11"/>
      <c r="J54" s="358" t="s">
        <v>137</v>
      </c>
      <c r="K54" s="359"/>
      <c r="L54" s="359"/>
      <c r="M54" s="359"/>
      <c r="N54" s="359"/>
      <c r="O54" s="359"/>
      <c r="P54" s="359"/>
      <c r="Q54" s="359"/>
      <c r="R54" s="359"/>
      <c r="S54" s="359"/>
      <c r="T54" s="360"/>
      <c r="V54" s="293" t="s">
        <v>192</v>
      </c>
      <c r="W54" s="294"/>
      <c r="X54" s="294"/>
      <c r="Y54" s="294"/>
      <c r="Z54" s="294"/>
      <c r="AA54" s="295"/>
      <c r="AB54" s="169"/>
    </row>
    <row r="55" spans="1:28" ht="15" customHeight="1" thickBot="1">
      <c r="A55" s="350" t="s">
        <v>119</v>
      </c>
      <c r="B55" s="351"/>
      <c r="C55" s="104"/>
      <c r="D55" s="97" t="s">
        <v>98</v>
      </c>
      <c r="E55" s="97"/>
      <c r="F55" s="97"/>
      <c r="G55" s="97"/>
      <c r="H55" s="105"/>
      <c r="I55" s="23"/>
      <c r="J55" s="341" t="s">
        <v>158</v>
      </c>
      <c r="K55" s="342"/>
      <c r="L55" s="342"/>
      <c r="M55" s="342"/>
      <c r="N55" s="342"/>
      <c r="O55" s="342"/>
      <c r="P55" s="342"/>
      <c r="Q55" s="342"/>
      <c r="R55" s="342"/>
      <c r="S55" s="342"/>
      <c r="T55" s="343"/>
      <c r="V55" s="344" t="s">
        <v>191</v>
      </c>
      <c r="W55" s="345"/>
      <c r="X55" s="345"/>
      <c r="Y55" s="346"/>
      <c r="Z55" s="266">
        <f>ROUND(X52+X51,0)</f>
        <v>0</v>
      </c>
      <c r="AA55" s="267"/>
      <c r="AB55" s="169"/>
    </row>
    <row r="56" spans="1:28" ht="15" customHeight="1" thickBot="1">
      <c r="A56" s="332" t="s">
        <v>151</v>
      </c>
      <c r="B56" s="333"/>
      <c r="C56" s="334" t="s">
        <v>160</v>
      </c>
      <c r="D56" s="335"/>
      <c r="E56" s="335"/>
      <c r="F56" s="335"/>
      <c r="G56" s="335"/>
      <c r="H56" s="336"/>
      <c r="I56" s="101"/>
      <c r="J56" s="347" t="s">
        <v>186</v>
      </c>
      <c r="K56" s="348"/>
      <c r="L56" s="348"/>
      <c r="M56" s="348"/>
      <c r="N56" s="348"/>
      <c r="O56" s="348"/>
      <c r="P56" s="348"/>
      <c r="Q56" s="348"/>
      <c r="R56" s="348"/>
      <c r="S56" s="348"/>
      <c r="T56" s="349"/>
      <c r="V56" s="263" t="s">
        <v>28</v>
      </c>
      <c r="W56" s="264"/>
      <c r="X56" s="264"/>
      <c r="Y56" s="265"/>
      <c r="Z56" s="339">
        <f>ROUND(W51+T51+T52+P51+P52+L51+L52,0)</f>
        <v>0</v>
      </c>
      <c r="AA56" s="340"/>
      <c r="AB56" s="231"/>
    </row>
    <row r="57" spans="1:28" ht="15" customHeight="1" thickBot="1">
      <c r="A57" s="337" t="s">
        <v>85</v>
      </c>
      <c r="B57" s="338"/>
      <c r="C57" s="84" t="s">
        <v>25</v>
      </c>
      <c r="D57" s="84" t="s">
        <v>22</v>
      </c>
      <c r="E57" s="84" t="s">
        <v>23</v>
      </c>
      <c r="F57" s="84" t="s">
        <v>104</v>
      </c>
      <c r="G57" s="45" t="s">
        <v>24</v>
      </c>
      <c r="H57" s="85" t="s">
        <v>105</v>
      </c>
      <c r="I57" s="2"/>
      <c r="J57" s="291" t="s">
        <v>177</v>
      </c>
      <c r="K57" s="292"/>
      <c r="L57" s="84" t="s">
        <v>187</v>
      </c>
      <c r="M57" s="291" t="s">
        <v>188</v>
      </c>
      <c r="N57" s="292"/>
      <c r="O57" s="84" t="s">
        <v>172</v>
      </c>
      <c r="P57" s="84" t="s">
        <v>87</v>
      </c>
      <c r="Q57" s="84" t="s">
        <v>171</v>
      </c>
      <c r="R57" s="84" t="s">
        <v>86</v>
      </c>
      <c r="S57" s="291" t="s">
        <v>5</v>
      </c>
      <c r="T57" s="292"/>
      <c r="V57" s="263" t="s">
        <v>157</v>
      </c>
      <c r="W57" s="264"/>
      <c r="X57" s="264"/>
      <c r="Y57" s="265"/>
      <c r="Z57" s="266">
        <f>ROUND(Z55-Z56,0)</f>
        <v>0</v>
      </c>
      <c r="AA57" s="267"/>
      <c r="AB57" s="169"/>
    </row>
    <row r="58" spans="1:28" ht="15" customHeight="1">
      <c r="A58" s="146" t="s">
        <v>127</v>
      </c>
      <c r="B58" s="95"/>
      <c r="C58" s="152">
        <v>0</v>
      </c>
      <c r="D58" s="153">
        <v>0</v>
      </c>
      <c r="E58" s="153">
        <v>0</v>
      </c>
      <c r="F58" s="154">
        <f>SUM(D58+E58)*$H$85</f>
        <v>0</v>
      </c>
      <c r="G58" s="155">
        <f>SUM(D58:F58)</f>
        <v>0</v>
      </c>
      <c r="H58" s="156">
        <f>C58*G58</f>
        <v>0</v>
      </c>
      <c r="I58" s="2"/>
      <c r="J58" s="233"/>
      <c r="K58" s="15"/>
      <c r="L58" s="15"/>
      <c r="M58" s="2"/>
      <c r="N58" s="2"/>
      <c r="O58" s="15"/>
      <c r="P58" s="15"/>
      <c r="Q58" s="15"/>
      <c r="S58" s="15"/>
      <c r="T58" s="234"/>
      <c r="AB58" s="169"/>
    </row>
    <row r="59" spans="1:28" ht="15" customHeight="1">
      <c r="A59" s="7"/>
      <c r="B59" s="2"/>
      <c r="C59" s="2"/>
      <c r="D59" s="2"/>
      <c r="E59" s="2"/>
      <c r="F59" s="2"/>
      <c r="G59" s="2"/>
      <c r="H59" s="16"/>
      <c r="J59" s="81" t="s">
        <v>176</v>
      </c>
      <c r="K59" s="2"/>
      <c r="L59" s="2"/>
      <c r="M59" s="2"/>
      <c r="N59" s="2"/>
      <c r="O59" s="2"/>
      <c r="P59" s="2"/>
      <c r="Q59" s="2"/>
      <c r="S59" s="2"/>
      <c r="T59" s="8"/>
      <c r="AB59" s="169"/>
    </row>
    <row r="60" spans="1:28" ht="15" customHeight="1" thickBot="1">
      <c r="A60" s="28" t="s">
        <v>122</v>
      </c>
      <c r="B60" s="29"/>
      <c r="C60" s="18">
        <v>0</v>
      </c>
      <c r="D60" s="19">
        <v>0</v>
      </c>
      <c r="E60" s="19">
        <v>0</v>
      </c>
      <c r="F60" s="87">
        <f>SUM(D60+E60)*$H$85</f>
        <v>0</v>
      </c>
      <c r="G60" s="98">
        <f>SUM(D60:F60)</f>
        <v>0</v>
      </c>
      <c r="H60" s="88">
        <f>C60*G60</f>
        <v>0</v>
      </c>
      <c r="J60" s="7"/>
      <c r="K60" s="2"/>
      <c r="L60" s="107"/>
      <c r="M60" s="253"/>
      <c r="N60" s="254"/>
      <c r="O60" s="18" t="s">
        <v>29</v>
      </c>
      <c r="P60" s="172"/>
      <c r="Q60" s="235"/>
      <c r="R60" s="236"/>
      <c r="S60" s="174">
        <f>SUM(P60:Q60)*R60</f>
        <v>0</v>
      </c>
      <c r="T60" s="176" t="s">
        <v>21</v>
      </c>
      <c r="V60" s="293" t="s">
        <v>138</v>
      </c>
      <c r="W60" s="294"/>
      <c r="X60" s="294"/>
      <c r="Y60" s="294"/>
      <c r="Z60" s="294"/>
      <c r="AA60" s="295"/>
      <c r="AB60" s="169"/>
    </row>
    <row r="61" spans="1:30" ht="15" customHeight="1" thickBot="1">
      <c r="A61" s="21"/>
      <c r="B61" s="11"/>
      <c r="C61" s="11"/>
      <c r="D61" s="11"/>
      <c r="E61" s="11"/>
      <c r="F61" s="2"/>
      <c r="G61" s="11"/>
      <c r="H61" s="16"/>
      <c r="J61" s="7"/>
      <c r="K61" s="2"/>
      <c r="L61" s="2"/>
      <c r="M61" s="2"/>
      <c r="N61" s="2"/>
      <c r="O61" s="2"/>
      <c r="P61" s="2"/>
      <c r="Q61" s="2"/>
      <c r="S61" s="2"/>
      <c r="T61" s="8"/>
      <c r="V61" s="285" t="s">
        <v>184</v>
      </c>
      <c r="W61" s="286"/>
      <c r="X61" s="286"/>
      <c r="Y61" s="286"/>
      <c r="Z61" s="286"/>
      <c r="AA61" s="287"/>
      <c r="AB61" s="169"/>
      <c r="AC61" s="2"/>
      <c r="AD61" s="137"/>
    </row>
    <row r="62" spans="1:30" ht="15" customHeight="1" thickBot="1">
      <c r="A62" s="28" t="s">
        <v>121</v>
      </c>
      <c r="B62" s="29"/>
      <c r="C62" s="18">
        <v>0</v>
      </c>
      <c r="D62" s="19">
        <v>0</v>
      </c>
      <c r="E62" s="19">
        <v>0</v>
      </c>
      <c r="F62" s="87">
        <f>SUM(D62+E62)*$H$85</f>
        <v>0</v>
      </c>
      <c r="G62" s="98">
        <f>SUM(D62:F62)</f>
        <v>0</v>
      </c>
      <c r="H62" s="88">
        <f>C62*G62</f>
        <v>0</v>
      </c>
      <c r="J62" s="7"/>
      <c r="K62" s="2"/>
      <c r="L62" s="107"/>
      <c r="M62" s="253"/>
      <c r="N62" s="254"/>
      <c r="O62" s="18" t="s">
        <v>29</v>
      </c>
      <c r="P62" s="172"/>
      <c r="Q62" s="235"/>
      <c r="R62" s="236"/>
      <c r="S62" s="174">
        <f>SUM(P62:Q62)*R62</f>
        <v>0</v>
      </c>
      <c r="T62" s="176" t="s">
        <v>21</v>
      </c>
      <c r="V62" s="288" t="s">
        <v>185</v>
      </c>
      <c r="W62" s="289"/>
      <c r="X62" s="290"/>
      <c r="Y62" s="237">
        <v>0</v>
      </c>
      <c r="Z62" s="330">
        <f>ROUND(Z55*Y62,0)</f>
        <v>0</v>
      </c>
      <c r="AA62" s="331"/>
      <c r="AB62" s="169"/>
      <c r="AC62" s="2"/>
      <c r="AD62" s="137"/>
    </row>
    <row r="63" spans="1:29" ht="15" customHeight="1" thickBot="1">
      <c r="A63" s="21"/>
      <c r="B63" s="29"/>
      <c r="C63" s="11"/>
      <c r="D63" s="30"/>
      <c r="E63" s="11"/>
      <c r="F63" s="2"/>
      <c r="G63" s="11"/>
      <c r="H63" s="89"/>
      <c r="J63" s="7"/>
      <c r="K63" s="2"/>
      <c r="L63" s="2"/>
      <c r="M63" s="2"/>
      <c r="N63" s="2"/>
      <c r="O63" s="2"/>
      <c r="P63" s="2"/>
      <c r="Q63" s="2"/>
      <c r="S63" s="2"/>
      <c r="T63" s="8"/>
      <c r="V63" s="15"/>
      <c r="W63" s="255" t="s">
        <v>1</v>
      </c>
      <c r="X63" s="256"/>
      <c r="Y63" s="24">
        <f>SUM(Y62)</f>
        <v>0</v>
      </c>
      <c r="Z63" s="276">
        <f>ROUND(Z62,0)</f>
        <v>0</v>
      </c>
      <c r="AA63" s="277"/>
      <c r="AB63" s="169"/>
      <c r="AC63" s="2"/>
    </row>
    <row r="64" spans="1:29" ht="15" customHeight="1" thickBot="1">
      <c r="A64" s="28" t="s">
        <v>161</v>
      </c>
      <c r="B64" s="29"/>
      <c r="C64" s="18">
        <v>0</v>
      </c>
      <c r="D64" s="19">
        <v>0</v>
      </c>
      <c r="E64" s="19">
        <v>0</v>
      </c>
      <c r="F64" s="87">
        <f>SUM(D64+E64)*$H$85</f>
        <v>0</v>
      </c>
      <c r="G64" s="98">
        <f>SUM(D64:F64)</f>
        <v>0</v>
      </c>
      <c r="H64" s="88">
        <f>C64*G64</f>
        <v>0</v>
      </c>
      <c r="J64" s="7"/>
      <c r="K64" s="2"/>
      <c r="L64" s="107"/>
      <c r="M64" s="253"/>
      <c r="N64" s="254"/>
      <c r="O64" s="18" t="s">
        <v>29</v>
      </c>
      <c r="P64" s="172"/>
      <c r="Q64" s="235"/>
      <c r="R64" s="236"/>
      <c r="S64" s="174">
        <f>SUM(P64:Q64)*R64</f>
        <v>0</v>
      </c>
      <c r="T64" s="176" t="s">
        <v>21</v>
      </c>
      <c r="V64" s="10"/>
      <c r="W64" s="2"/>
      <c r="X64" s="2"/>
      <c r="Y64" s="2"/>
      <c r="AA64" s="2"/>
      <c r="AB64" s="169"/>
      <c r="AC64" s="2"/>
    </row>
    <row r="65" spans="1:29" ht="15" customHeight="1" thickBot="1">
      <c r="A65" s="28"/>
      <c r="B65" s="2"/>
      <c r="C65" s="2"/>
      <c r="D65" s="17"/>
      <c r="E65" s="17"/>
      <c r="F65" s="2"/>
      <c r="G65" s="14"/>
      <c r="H65" s="89"/>
      <c r="J65" s="7"/>
      <c r="K65" s="2"/>
      <c r="L65" s="2"/>
      <c r="M65" s="2"/>
      <c r="N65" s="2"/>
      <c r="O65" s="2"/>
      <c r="P65" s="2"/>
      <c r="Q65" s="2"/>
      <c r="S65" s="2"/>
      <c r="T65" s="8"/>
      <c r="V65" s="257" t="s">
        <v>48</v>
      </c>
      <c r="W65" s="258"/>
      <c r="X65" s="258"/>
      <c r="Y65" s="258"/>
      <c r="Z65" s="258"/>
      <c r="AA65" s="259"/>
      <c r="AB65" s="169"/>
      <c r="AC65" s="2"/>
    </row>
    <row r="66" spans="1:29" ht="15" customHeight="1">
      <c r="A66" s="28" t="s">
        <v>123</v>
      </c>
      <c r="B66" s="29"/>
      <c r="C66" s="18">
        <v>0</v>
      </c>
      <c r="D66" s="19">
        <v>0</v>
      </c>
      <c r="E66" s="19">
        <v>0</v>
      </c>
      <c r="F66" s="87">
        <f>SUM(D66+E66)*$H$85</f>
        <v>0</v>
      </c>
      <c r="G66" s="98">
        <f>SUM(D66:F66)</f>
        <v>0</v>
      </c>
      <c r="H66" s="88">
        <f>C66*G66</f>
        <v>0</v>
      </c>
      <c r="J66" s="7"/>
      <c r="K66" s="2"/>
      <c r="L66" s="107"/>
      <c r="M66" s="253"/>
      <c r="N66" s="254"/>
      <c r="O66" s="18" t="s">
        <v>29</v>
      </c>
      <c r="P66" s="172"/>
      <c r="Q66" s="235"/>
      <c r="R66" s="236"/>
      <c r="S66" s="174">
        <f>SUM(P66:Q66)*R66</f>
        <v>0</v>
      </c>
      <c r="T66" s="176" t="s">
        <v>21</v>
      </c>
      <c r="V66" s="240" t="s">
        <v>145</v>
      </c>
      <c r="W66" s="241"/>
      <c r="X66" s="242"/>
      <c r="Y66" s="243">
        <v>0</v>
      </c>
      <c r="Z66" s="283">
        <f>ROUND(Z63+Z55,0)*Y66</f>
        <v>0</v>
      </c>
      <c r="AA66" s="284"/>
      <c r="AB66" s="169"/>
      <c r="AC66" s="2"/>
    </row>
    <row r="67" spans="1:29" ht="15" customHeight="1">
      <c r="A67" s="7"/>
      <c r="B67" s="2"/>
      <c r="C67" s="2"/>
      <c r="D67" s="17"/>
      <c r="E67" s="17"/>
      <c r="F67" s="2"/>
      <c r="G67" s="14"/>
      <c r="H67" s="89"/>
      <c r="J67" s="177"/>
      <c r="K67" s="169"/>
      <c r="L67" s="171"/>
      <c r="M67" s="2"/>
      <c r="N67" s="2"/>
      <c r="O67" s="2"/>
      <c r="P67" s="170"/>
      <c r="Q67" s="171"/>
      <c r="S67" s="169"/>
      <c r="T67" s="178"/>
      <c r="V67" s="278" t="s">
        <v>146</v>
      </c>
      <c r="W67" s="279"/>
      <c r="X67" s="280"/>
      <c r="Y67" s="26">
        <v>0</v>
      </c>
      <c r="Z67" s="281">
        <f>ROUND(Z63+Z55,0)*Y67</f>
        <v>0</v>
      </c>
      <c r="AA67" s="282"/>
      <c r="AB67" s="169"/>
      <c r="AC67" s="2"/>
    </row>
    <row r="68" spans="1:29" ht="15" customHeight="1" thickBot="1">
      <c r="A68" s="28" t="s">
        <v>126</v>
      </c>
      <c r="B68" s="29"/>
      <c r="C68" s="18">
        <v>0</v>
      </c>
      <c r="D68" s="19">
        <v>0</v>
      </c>
      <c r="E68" s="19">
        <v>0</v>
      </c>
      <c r="F68" s="87">
        <f>SUM(D68+E68)*$H$85</f>
        <v>0</v>
      </c>
      <c r="G68" s="98">
        <f>SUM(D68:F68)</f>
        <v>0</v>
      </c>
      <c r="H68" s="88">
        <f>C68*G68</f>
        <v>0</v>
      </c>
      <c r="J68" s="7"/>
      <c r="K68" s="2"/>
      <c r="L68" s="107"/>
      <c r="M68" s="253"/>
      <c r="N68" s="254"/>
      <c r="O68" s="18" t="s">
        <v>29</v>
      </c>
      <c r="P68" s="172"/>
      <c r="Q68" s="235"/>
      <c r="R68" s="236"/>
      <c r="S68" s="174">
        <f>SUM(P68:Q68)*R68</f>
        <v>0</v>
      </c>
      <c r="T68" s="176" t="s">
        <v>21</v>
      </c>
      <c r="V68" s="268" t="s">
        <v>147</v>
      </c>
      <c r="W68" s="269"/>
      <c r="X68" s="270"/>
      <c r="Y68" s="27">
        <v>0</v>
      </c>
      <c r="Z68" s="251">
        <f>ROUND(Z63+Z55,0)*Y68</f>
        <v>0</v>
      </c>
      <c r="AA68" s="252"/>
      <c r="AB68" s="169"/>
      <c r="AC68" s="2"/>
    </row>
    <row r="69" spans="1:29" ht="15" customHeight="1" thickBot="1">
      <c r="A69" s="7"/>
      <c r="B69" s="2"/>
      <c r="C69" s="2"/>
      <c r="D69" s="17"/>
      <c r="E69" s="17"/>
      <c r="F69" s="2"/>
      <c r="G69" s="14"/>
      <c r="H69" s="89"/>
      <c r="J69" s="177"/>
      <c r="K69" s="169"/>
      <c r="L69" s="171"/>
      <c r="M69" s="2"/>
      <c r="N69" s="2"/>
      <c r="O69" s="170"/>
      <c r="P69" s="170"/>
      <c r="Q69" s="170"/>
      <c r="S69" s="169"/>
      <c r="T69" s="178"/>
      <c r="V69" s="15"/>
      <c r="W69" s="255" t="s">
        <v>1</v>
      </c>
      <c r="X69" s="256"/>
      <c r="Y69" s="3">
        <f>SUM(Y66:Y68)</f>
        <v>0</v>
      </c>
      <c r="Z69" s="276">
        <f>ROUND(Z66+Z67+Z68,0)</f>
        <v>0</v>
      </c>
      <c r="AA69" s="277"/>
      <c r="AB69" s="169"/>
      <c r="AC69" s="2"/>
    </row>
    <row r="70" spans="1:29" ht="15" customHeight="1" thickBot="1">
      <c r="A70" s="28" t="s">
        <v>124</v>
      </c>
      <c r="B70" s="29"/>
      <c r="C70" s="18">
        <v>0</v>
      </c>
      <c r="D70" s="19">
        <v>0</v>
      </c>
      <c r="E70" s="19">
        <v>0</v>
      </c>
      <c r="F70" s="87">
        <f>SUM(D70+E70)*$H$85</f>
        <v>0</v>
      </c>
      <c r="G70" s="98">
        <f>SUM(D70:F70)</f>
        <v>0</v>
      </c>
      <c r="H70" s="88">
        <f>C70*G70</f>
        <v>0</v>
      </c>
      <c r="J70" s="7"/>
      <c r="K70" s="2"/>
      <c r="L70" s="107"/>
      <c r="M70" s="253"/>
      <c r="N70" s="254"/>
      <c r="O70" s="18" t="s">
        <v>29</v>
      </c>
      <c r="P70" s="172"/>
      <c r="Q70" s="235"/>
      <c r="R70" s="236"/>
      <c r="S70" s="174">
        <f>SUM(P70:Q70)*R70</f>
        <v>0</v>
      </c>
      <c r="T70" s="176" t="s">
        <v>21</v>
      </c>
      <c r="V70" s="10"/>
      <c r="W70" s="2"/>
      <c r="X70" s="2"/>
      <c r="Y70" s="2"/>
      <c r="AA70" s="2"/>
      <c r="AB70" s="169"/>
      <c r="AC70" s="2"/>
    </row>
    <row r="71" spans="1:29" ht="15" customHeight="1" thickBot="1">
      <c r="A71" s="7"/>
      <c r="B71" s="2"/>
      <c r="C71" s="2"/>
      <c r="D71" s="17"/>
      <c r="E71" s="17"/>
      <c r="F71" s="2"/>
      <c r="G71" s="14"/>
      <c r="H71" s="89"/>
      <c r="J71" s="7"/>
      <c r="K71" s="2"/>
      <c r="L71" s="2"/>
      <c r="M71" s="2"/>
      <c r="N71" s="2"/>
      <c r="O71" s="2"/>
      <c r="P71" s="2"/>
      <c r="Q71" s="2"/>
      <c r="S71" s="2"/>
      <c r="T71" s="8"/>
      <c r="V71" s="257" t="s">
        <v>75</v>
      </c>
      <c r="W71" s="258"/>
      <c r="X71" s="258"/>
      <c r="Y71" s="258"/>
      <c r="Z71" s="258"/>
      <c r="AA71" s="259"/>
      <c r="AB71" s="169"/>
      <c r="AC71" s="2"/>
    </row>
    <row r="72" spans="1:29" ht="15" customHeight="1" thickBot="1">
      <c r="A72" s="28" t="s">
        <v>125</v>
      </c>
      <c r="B72" s="29"/>
      <c r="C72" s="18">
        <v>0</v>
      </c>
      <c r="D72" s="19">
        <v>0</v>
      </c>
      <c r="E72" s="19">
        <v>0</v>
      </c>
      <c r="F72" s="87">
        <f>SUM(D72+E72)*$H$85</f>
        <v>0</v>
      </c>
      <c r="G72" s="98">
        <f>SUM(D72:F72)</f>
        <v>0</v>
      </c>
      <c r="H72" s="88">
        <f>C72*G72</f>
        <v>0</v>
      </c>
      <c r="J72" s="81" t="s">
        <v>197</v>
      </c>
      <c r="K72" s="2"/>
      <c r="L72" s="2"/>
      <c r="M72" s="2"/>
      <c r="N72" s="2"/>
      <c r="O72" s="2"/>
      <c r="P72" s="2"/>
      <c r="Q72" s="2"/>
      <c r="S72" s="2"/>
      <c r="T72" s="8"/>
      <c r="V72" s="260" t="s">
        <v>189</v>
      </c>
      <c r="W72" s="261"/>
      <c r="X72" s="262"/>
      <c r="Y72" s="237">
        <v>0</v>
      </c>
      <c r="Z72" s="312">
        <f>ROUND(Z63+Z55,0)*Y72</f>
        <v>0</v>
      </c>
      <c r="AA72" s="284"/>
      <c r="AB72" s="169"/>
      <c r="AC72" s="2"/>
    </row>
    <row r="73" spans="1:29" ht="15" customHeight="1">
      <c r="A73" s="7"/>
      <c r="B73" s="2"/>
      <c r="C73" s="2"/>
      <c r="D73" s="17"/>
      <c r="E73" s="17"/>
      <c r="F73" s="2"/>
      <c r="G73" s="14"/>
      <c r="H73" s="89"/>
      <c r="J73" s="7"/>
      <c r="K73" s="2"/>
      <c r="L73" s="107"/>
      <c r="M73" s="253"/>
      <c r="N73" s="254"/>
      <c r="O73" s="18" t="s">
        <v>29</v>
      </c>
      <c r="P73" s="172"/>
      <c r="Q73" s="235"/>
      <c r="R73" s="236"/>
      <c r="S73" s="174">
        <f>SUM(P73:Q73)*R73</f>
        <v>0</v>
      </c>
      <c r="T73" s="176" t="s">
        <v>21</v>
      </c>
      <c r="V73" s="278" t="s">
        <v>71</v>
      </c>
      <c r="W73" s="279"/>
      <c r="X73" s="280"/>
      <c r="Y73" s="26">
        <v>0</v>
      </c>
      <c r="Z73" s="281">
        <f>ROUND(Z69+Z63+Z55,0)*Y73</f>
        <v>0</v>
      </c>
      <c r="AA73" s="282"/>
      <c r="AB73" s="169"/>
      <c r="AC73" s="2"/>
    </row>
    <row r="74" spans="1:29" ht="15" customHeight="1" thickBot="1">
      <c r="A74" s="28" t="s">
        <v>120</v>
      </c>
      <c r="B74" s="29"/>
      <c r="C74" s="18">
        <v>0</v>
      </c>
      <c r="D74" s="19">
        <v>0</v>
      </c>
      <c r="E74" s="19">
        <v>0</v>
      </c>
      <c r="F74" s="87">
        <f>SUM(D74+E74)*$H$85</f>
        <v>0</v>
      </c>
      <c r="G74" s="98">
        <f>SUM(D74:F74)</f>
        <v>0</v>
      </c>
      <c r="H74" s="88">
        <f>C74*G74</f>
        <v>0</v>
      </c>
      <c r="J74" s="7"/>
      <c r="K74" s="2"/>
      <c r="L74" s="244"/>
      <c r="M74" s="253"/>
      <c r="N74" s="254"/>
      <c r="O74" s="18" t="s">
        <v>29</v>
      </c>
      <c r="P74" s="172"/>
      <c r="Q74" s="172"/>
      <c r="R74" s="236"/>
      <c r="S74" s="174">
        <f>SUM(P74:Q74)*R74</f>
        <v>0</v>
      </c>
      <c r="T74" s="176" t="s">
        <v>21</v>
      </c>
      <c r="V74" s="268" t="s">
        <v>71</v>
      </c>
      <c r="W74" s="269"/>
      <c r="X74" s="270"/>
      <c r="Y74" s="27">
        <v>0</v>
      </c>
      <c r="Z74" s="251">
        <f>ROUND(Z69+Z63+Z55,0)*Y74</f>
        <v>0</v>
      </c>
      <c r="AA74" s="252"/>
      <c r="AB74" s="169"/>
      <c r="AC74" s="2"/>
    </row>
    <row r="75" spans="1:29" ht="15" customHeight="1" thickBot="1">
      <c r="A75" s="7"/>
      <c r="B75" s="2"/>
      <c r="C75" s="2"/>
      <c r="D75" s="17"/>
      <c r="E75" s="17"/>
      <c r="F75" s="2"/>
      <c r="G75" s="14"/>
      <c r="H75" s="89"/>
      <c r="J75" s="7"/>
      <c r="K75" s="2"/>
      <c r="L75" s="107"/>
      <c r="M75" s="253"/>
      <c r="N75" s="254"/>
      <c r="O75" s="18" t="s">
        <v>29</v>
      </c>
      <c r="P75" s="172"/>
      <c r="Q75" s="172"/>
      <c r="R75" s="236"/>
      <c r="S75" s="174">
        <f>SUM(P75:Q75)*R75</f>
        <v>0</v>
      </c>
      <c r="T75" s="176" t="s">
        <v>21</v>
      </c>
      <c r="V75" s="245"/>
      <c r="W75" s="238" t="s">
        <v>1</v>
      </c>
      <c r="X75" s="239"/>
      <c r="Y75" s="3">
        <f>SUM(Y72:Y74)</f>
        <v>0</v>
      </c>
      <c r="Z75" s="276">
        <f>ROUND(Z72+Z73+Z74,0)</f>
        <v>0</v>
      </c>
      <c r="AA75" s="277"/>
      <c r="AB75" s="169"/>
      <c r="AC75" s="2"/>
    </row>
    <row r="76" spans="1:29" ht="15" customHeight="1" thickBot="1">
      <c r="A76" s="81" t="s">
        <v>150</v>
      </c>
      <c r="B76" s="2"/>
      <c r="C76" s="2"/>
      <c r="D76" s="17"/>
      <c r="E76" s="17"/>
      <c r="F76" s="2"/>
      <c r="G76" s="14"/>
      <c r="H76" s="89"/>
      <c r="J76" s="7"/>
      <c r="K76" s="2"/>
      <c r="L76" s="107"/>
      <c r="M76" s="253"/>
      <c r="N76" s="254"/>
      <c r="O76" s="18" t="s">
        <v>29</v>
      </c>
      <c r="P76" s="172"/>
      <c r="Q76" s="172"/>
      <c r="R76" s="236"/>
      <c r="S76" s="174">
        <f>SUM(P76:Q76)*R76</f>
        <v>0</v>
      </c>
      <c r="T76" s="176" t="s">
        <v>21</v>
      </c>
      <c r="V76" s="10"/>
      <c r="W76" s="2"/>
      <c r="X76" s="2"/>
      <c r="Y76" s="2"/>
      <c r="AA76" s="2"/>
      <c r="AB76" s="169"/>
      <c r="AC76" s="2"/>
    </row>
    <row r="77" spans="1:29" ht="15" customHeight="1" thickBot="1">
      <c r="A77" s="28" t="s">
        <v>168</v>
      </c>
      <c r="B77" s="29"/>
      <c r="C77" s="18">
        <v>0</v>
      </c>
      <c r="D77" s="19">
        <v>0</v>
      </c>
      <c r="E77" s="19">
        <v>0</v>
      </c>
      <c r="F77" s="87">
        <f>SUM(D77+E77)*$H$85</f>
        <v>0</v>
      </c>
      <c r="G77" s="98">
        <f>SUM(D77:F77)</f>
        <v>0</v>
      </c>
      <c r="H77" s="88">
        <f>C77*G77</f>
        <v>0</v>
      </c>
      <c r="J77" s="7"/>
      <c r="K77" s="2"/>
      <c r="L77" s="107"/>
      <c r="M77" s="253"/>
      <c r="N77" s="254"/>
      <c r="O77" s="18" t="s">
        <v>29</v>
      </c>
      <c r="P77" s="172"/>
      <c r="Q77" s="235"/>
      <c r="R77" s="236"/>
      <c r="S77" s="246">
        <f>SUM(P77:Q77)*R77</f>
        <v>0</v>
      </c>
      <c r="T77" s="247" t="s">
        <v>21</v>
      </c>
      <c r="V77" s="257" t="s">
        <v>148</v>
      </c>
      <c r="W77" s="258"/>
      <c r="X77" s="258"/>
      <c r="Y77" s="258"/>
      <c r="Z77" s="258"/>
      <c r="AA77" s="259"/>
      <c r="AB77" s="169"/>
      <c r="AC77" s="2"/>
    </row>
    <row r="78" spans="1:29" ht="15" customHeight="1">
      <c r="A78" s="28" t="s">
        <v>168</v>
      </c>
      <c r="B78" s="29"/>
      <c r="C78" s="18">
        <v>0</v>
      </c>
      <c r="D78" s="19">
        <v>0</v>
      </c>
      <c r="E78" s="19">
        <v>0</v>
      </c>
      <c r="F78" s="87">
        <f>SUM(D78+E78)*$H$85</f>
        <v>0</v>
      </c>
      <c r="G78" s="98">
        <f>SUM(D78:F78)</f>
        <v>0</v>
      </c>
      <c r="H78" s="88">
        <f>C78*G78</f>
        <v>0</v>
      </c>
      <c r="J78" s="7"/>
      <c r="K78" s="2"/>
      <c r="L78" s="13"/>
      <c r="M78" s="2"/>
      <c r="N78" s="2"/>
      <c r="O78" s="2"/>
      <c r="P78" s="2"/>
      <c r="Q78" s="173"/>
      <c r="R78" s="173" t="s">
        <v>5</v>
      </c>
      <c r="S78" s="175">
        <f>SUM(S73:S77)</f>
        <v>0</v>
      </c>
      <c r="T78" s="16" t="s">
        <v>21</v>
      </c>
      <c r="V78" s="260" t="s">
        <v>143</v>
      </c>
      <c r="W78" s="261"/>
      <c r="X78" s="262"/>
      <c r="Y78" s="243">
        <v>0</v>
      </c>
      <c r="Z78" s="283">
        <f>ROUND(Z75+Z69+Z63+Z55,0)*Y78</f>
        <v>0</v>
      </c>
      <c r="AA78" s="284"/>
      <c r="AB78" s="169"/>
      <c r="AC78" s="2"/>
    </row>
    <row r="79" spans="1:29" ht="15" customHeight="1" thickBot="1">
      <c r="A79" s="28" t="s">
        <v>168</v>
      </c>
      <c r="B79" s="29"/>
      <c r="C79" s="18">
        <v>0</v>
      </c>
      <c r="D79" s="19">
        <v>0</v>
      </c>
      <c r="E79" s="19">
        <v>0</v>
      </c>
      <c r="F79" s="87">
        <f>SUM(D79+E79)*$H$85</f>
        <v>0</v>
      </c>
      <c r="G79" s="98">
        <f>SUM(D79:F79)</f>
        <v>0</v>
      </c>
      <c r="H79" s="132">
        <f>C79*G79</f>
        <v>0</v>
      </c>
      <c r="J79" s="81" t="s">
        <v>197</v>
      </c>
      <c r="K79" s="2"/>
      <c r="L79" s="2"/>
      <c r="M79" s="2"/>
      <c r="N79" s="2"/>
      <c r="O79" s="2"/>
      <c r="P79" s="2"/>
      <c r="Q79" s="2"/>
      <c r="R79" s="2"/>
      <c r="S79" s="2"/>
      <c r="T79" s="8"/>
      <c r="V79" s="166" t="s">
        <v>144</v>
      </c>
      <c r="W79" s="167"/>
      <c r="X79" s="168"/>
      <c r="Y79" s="25">
        <v>0</v>
      </c>
      <c r="Z79" s="251">
        <f>ROUND(Z75+Z69+Z63+Z55,0)*Y79</f>
        <v>0</v>
      </c>
      <c r="AA79" s="252"/>
      <c r="AB79" s="169"/>
      <c r="AC79" s="2"/>
    </row>
    <row r="80" spans="1:29" ht="15" customHeight="1" thickBot="1">
      <c r="A80" s="7"/>
      <c r="B80" s="2"/>
      <c r="C80" s="2"/>
      <c r="D80" s="2"/>
      <c r="E80" s="2"/>
      <c r="F80" s="327" t="s">
        <v>5</v>
      </c>
      <c r="G80" s="327"/>
      <c r="H80" s="89">
        <f>SUM(H77:H79)</f>
        <v>0</v>
      </c>
      <c r="J80" s="7"/>
      <c r="K80" s="2"/>
      <c r="L80" s="107"/>
      <c r="M80" s="253"/>
      <c r="N80" s="254"/>
      <c r="O80" s="18" t="s">
        <v>29</v>
      </c>
      <c r="P80" s="172"/>
      <c r="Q80" s="235"/>
      <c r="R80" s="236"/>
      <c r="S80" s="174">
        <f>SUM(P80:Q80)*R80</f>
        <v>0</v>
      </c>
      <c r="T80" s="176" t="s">
        <v>21</v>
      </c>
      <c r="V80" s="15"/>
      <c r="W80" s="255" t="s">
        <v>1</v>
      </c>
      <c r="X80" s="256"/>
      <c r="Y80" s="24">
        <f>SUM(Y78:Y79)</f>
        <v>0</v>
      </c>
      <c r="Z80" s="276">
        <f>ROUND(Z78+Z79,0)</f>
        <v>0</v>
      </c>
      <c r="AA80" s="277"/>
      <c r="AB80" s="169"/>
      <c r="AC80" s="2"/>
    </row>
    <row r="81" spans="1:29" ht="15" customHeight="1" thickBot="1">
      <c r="A81" s="291" t="s">
        <v>169</v>
      </c>
      <c r="B81" s="326"/>
      <c r="C81" s="326"/>
      <c r="D81" s="326"/>
      <c r="E81" s="326"/>
      <c r="F81" s="326"/>
      <c r="G81" s="326"/>
      <c r="H81" s="292"/>
      <c r="J81" s="7"/>
      <c r="K81" s="2"/>
      <c r="L81" s="107"/>
      <c r="M81" s="253"/>
      <c r="N81" s="254"/>
      <c r="O81" s="18" t="s">
        <v>29</v>
      </c>
      <c r="P81" s="172"/>
      <c r="Q81" s="172"/>
      <c r="R81" s="236"/>
      <c r="S81" s="174">
        <f>SUM(P81:Q81)*R81</f>
        <v>0</v>
      </c>
      <c r="T81" s="176" t="s">
        <v>21</v>
      </c>
      <c r="V81" s="2"/>
      <c r="AA81" s="2"/>
      <c r="AB81" s="169"/>
      <c r="AC81" s="2"/>
    </row>
    <row r="82" spans="1:29" ht="15" customHeight="1" thickBot="1">
      <c r="A82" s="160" t="s">
        <v>99</v>
      </c>
      <c r="B82" s="161" t="s">
        <v>101</v>
      </c>
      <c r="C82" s="407" t="s">
        <v>102</v>
      </c>
      <c r="D82" s="408"/>
      <c r="E82" s="409"/>
      <c r="F82" s="405" t="s">
        <v>170</v>
      </c>
      <c r="G82" s="406"/>
      <c r="H82" s="158" t="s">
        <v>9</v>
      </c>
      <c r="J82" s="7"/>
      <c r="K82" s="2"/>
      <c r="L82" s="107"/>
      <c r="M82" s="253"/>
      <c r="N82" s="254"/>
      <c r="O82" s="18" t="s">
        <v>29</v>
      </c>
      <c r="P82" s="172"/>
      <c r="Q82" s="172"/>
      <c r="R82" s="236"/>
      <c r="S82" s="174">
        <f>SUM(P82:Q82)*R82</f>
        <v>0</v>
      </c>
      <c r="T82" s="176" t="s">
        <v>21</v>
      </c>
      <c r="V82" s="10"/>
      <c r="W82" s="2"/>
      <c r="X82" s="2"/>
      <c r="Y82" s="2"/>
      <c r="AA82" s="2"/>
      <c r="AB82" s="169"/>
      <c r="AC82" s="2"/>
    </row>
    <row r="83" spans="1:29" ht="14.25" customHeight="1" thickBot="1">
      <c r="A83" s="150">
        <v>0.062</v>
      </c>
      <c r="B83" s="148">
        <v>0.008</v>
      </c>
      <c r="C83" s="28" t="s">
        <v>163</v>
      </c>
      <c r="D83" s="163">
        <v>0</v>
      </c>
      <c r="E83" s="147" t="s">
        <v>165</v>
      </c>
      <c r="F83" s="324">
        <v>0</v>
      </c>
      <c r="G83" s="325"/>
      <c r="H83" s="159" t="s">
        <v>166</v>
      </c>
      <c r="J83" s="7"/>
      <c r="K83" s="2"/>
      <c r="L83" s="244"/>
      <c r="M83" s="253"/>
      <c r="N83" s="254"/>
      <c r="O83" s="18" t="s">
        <v>29</v>
      </c>
      <c r="P83" s="172"/>
      <c r="Q83" s="172"/>
      <c r="R83" s="236"/>
      <c r="S83" s="174">
        <f>SUM(P83:Q83)*R83</f>
        <v>0</v>
      </c>
      <c r="T83" s="176" t="s">
        <v>21</v>
      </c>
      <c r="V83" s="271" t="s">
        <v>3</v>
      </c>
      <c r="W83" s="272"/>
      <c r="X83" s="273"/>
      <c r="Y83" s="141">
        <f>+Y80+Y75+Y69+Y63</f>
        <v>0</v>
      </c>
      <c r="Z83" s="274">
        <f>ROUND(Z80+Z75+Z69+Z63+Z55,0)</f>
        <v>0</v>
      </c>
      <c r="AA83" s="275"/>
      <c r="AB83" s="232"/>
      <c r="AC83" s="2"/>
    </row>
    <row r="84" spans="1:29" ht="15" customHeight="1" thickBot="1">
      <c r="A84" s="162" t="s">
        <v>100</v>
      </c>
      <c r="B84" s="161" t="s">
        <v>103</v>
      </c>
      <c r="C84" s="7" t="s">
        <v>164</v>
      </c>
      <c r="D84" s="164">
        <v>0</v>
      </c>
      <c r="E84" s="147" t="s">
        <v>87</v>
      </c>
      <c r="F84" s="405" t="s">
        <v>71</v>
      </c>
      <c r="G84" s="406"/>
      <c r="H84" s="80" t="s">
        <v>167</v>
      </c>
      <c r="J84" s="7"/>
      <c r="K84" s="2"/>
      <c r="L84" s="107"/>
      <c r="M84" s="253"/>
      <c r="N84" s="254"/>
      <c r="O84" s="18" t="s">
        <v>29</v>
      </c>
      <c r="P84" s="172"/>
      <c r="Q84" s="172"/>
      <c r="R84" s="236"/>
      <c r="S84" s="246">
        <f>SUM(P84:Q84)*R84</f>
        <v>0</v>
      </c>
      <c r="T84" s="247" t="s">
        <v>21</v>
      </c>
      <c r="V84" s="263" t="s">
        <v>28</v>
      </c>
      <c r="W84" s="264"/>
      <c r="X84" s="264"/>
      <c r="Y84" s="265"/>
      <c r="Z84" s="328">
        <f>ROUND(Z80+Z79+Z78+Z75+Z74+Z73+Z72+Z69+Z68+Z67+Z66+Z63+Z62+Z56+Z55,0)/2</f>
        <v>0</v>
      </c>
      <c r="AA84" s="329"/>
      <c r="AB84" s="169"/>
      <c r="AC84" s="2"/>
    </row>
    <row r="85" spans="1:29" ht="15" customHeight="1" thickBot="1">
      <c r="A85" s="150">
        <v>0.0145</v>
      </c>
      <c r="B85" s="148">
        <v>0</v>
      </c>
      <c r="C85" s="9" t="s">
        <v>162</v>
      </c>
      <c r="D85" s="165">
        <v>50000</v>
      </c>
      <c r="E85" s="149">
        <f>SUM(D84*D83)/D85</f>
        <v>0</v>
      </c>
      <c r="F85" s="324">
        <v>0</v>
      </c>
      <c r="G85" s="325"/>
      <c r="H85" s="151">
        <f>+F85+F83+B83+B85+A85+A83+E85</f>
        <v>0.08449999999999999</v>
      </c>
      <c r="J85" s="9"/>
      <c r="K85" s="10"/>
      <c r="L85" s="179"/>
      <c r="M85" s="10"/>
      <c r="N85" s="10"/>
      <c r="O85" s="10"/>
      <c r="P85" s="10"/>
      <c r="Q85" s="180"/>
      <c r="R85" s="180" t="s">
        <v>5</v>
      </c>
      <c r="S85" s="181">
        <f>SUM(S80:S84)</f>
        <v>0</v>
      </c>
      <c r="T85" s="182" t="s">
        <v>21</v>
      </c>
      <c r="V85" s="263" t="s">
        <v>157</v>
      </c>
      <c r="W85" s="264"/>
      <c r="X85" s="264"/>
      <c r="Y85" s="265"/>
      <c r="Z85" s="266">
        <f>ROUND(Z83-Z84,0)</f>
        <v>0</v>
      </c>
      <c r="AA85" s="267"/>
      <c r="AB85" s="169"/>
      <c r="AC85" s="2"/>
    </row>
    <row r="86" spans="1:29" ht="15" customHeight="1" thickBot="1">
      <c r="A86" s="217"/>
      <c r="B86" s="217"/>
      <c r="C86" s="209"/>
      <c r="D86" s="219"/>
      <c r="E86" s="217"/>
      <c r="F86" s="217"/>
      <c r="G86" s="217"/>
      <c r="H86" s="220"/>
      <c r="I86" s="209"/>
      <c r="J86" s="209"/>
      <c r="K86" s="209"/>
      <c r="L86" s="210"/>
      <c r="M86" s="209"/>
      <c r="N86" s="209"/>
      <c r="O86" s="221"/>
      <c r="P86" s="221"/>
      <c r="Q86" s="222"/>
      <c r="R86" s="223"/>
      <c r="S86" s="209"/>
      <c r="T86" s="224"/>
      <c r="U86" s="224"/>
      <c r="V86" s="224"/>
      <c r="W86" s="224"/>
      <c r="X86" s="230"/>
      <c r="Y86" s="209"/>
      <c r="Z86" s="209"/>
      <c r="AA86" s="209"/>
      <c r="AB86" s="2"/>
      <c r="AC86" s="2"/>
    </row>
    <row r="87" spans="1:28" ht="15" customHeight="1" thickBot="1">
      <c r="A87" s="45" t="s">
        <v>78</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94"/>
      <c r="AB87" s="2"/>
    </row>
    <row r="88" spans="1:28" ht="15" customHeight="1">
      <c r="A88" s="22">
        <v>1</v>
      </c>
      <c r="B88" s="22"/>
      <c r="C88" s="22"/>
      <c r="D88" s="22"/>
      <c r="E88" s="95"/>
      <c r="F88" s="95"/>
      <c r="G88" s="95"/>
      <c r="H88" s="95"/>
      <c r="I88" s="95"/>
      <c r="J88" s="95"/>
      <c r="K88" s="95"/>
      <c r="L88" s="95"/>
      <c r="M88" s="95"/>
      <c r="N88" s="95"/>
      <c r="O88" s="95"/>
      <c r="P88" s="95"/>
      <c r="Q88" s="95"/>
      <c r="R88" s="95"/>
      <c r="S88" s="95"/>
      <c r="T88" s="95"/>
      <c r="U88" s="95"/>
      <c r="V88" s="95"/>
      <c r="W88" s="95"/>
      <c r="X88" s="95"/>
      <c r="Y88" s="95"/>
      <c r="Z88" s="95"/>
      <c r="AA88" s="95"/>
      <c r="AB88" s="43"/>
    </row>
    <row r="89" spans="1:28" ht="15" customHeight="1">
      <c r="A89" s="22">
        <v>2</v>
      </c>
      <c r="B89" s="22"/>
      <c r="C89" s="22"/>
      <c r="D89" s="22"/>
      <c r="E89" s="96"/>
      <c r="F89" s="96"/>
      <c r="G89" s="96"/>
      <c r="H89" s="96"/>
      <c r="I89" s="96"/>
      <c r="J89" s="96"/>
      <c r="K89" s="96"/>
      <c r="L89" s="96"/>
      <c r="M89" s="96"/>
      <c r="N89" s="96"/>
      <c r="O89" s="96"/>
      <c r="P89" s="96"/>
      <c r="Q89" s="96"/>
      <c r="X89" s="96"/>
      <c r="Y89" s="96"/>
      <c r="Z89" s="96"/>
      <c r="AA89" s="96"/>
      <c r="AB89" s="43"/>
    </row>
    <row r="90" spans="1:28" ht="15" customHeight="1">
      <c r="A90" s="22">
        <v>3</v>
      </c>
      <c r="B90" s="22"/>
      <c r="C90" s="22"/>
      <c r="D90" s="22"/>
      <c r="E90" s="96"/>
      <c r="F90" s="96"/>
      <c r="G90" s="96"/>
      <c r="H90" s="96"/>
      <c r="I90" s="96"/>
      <c r="J90" s="96"/>
      <c r="K90" s="96"/>
      <c r="L90" s="96"/>
      <c r="M90" s="96"/>
      <c r="N90" s="96"/>
      <c r="O90" s="96"/>
      <c r="P90" s="96"/>
      <c r="Q90" s="96"/>
      <c r="X90" s="96"/>
      <c r="Y90" s="96"/>
      <c r="Z90" s="96"/>
      <c r="AA90" s="96"/>
      <c r="AB90" s="43"/>
    </row>
    <row r="91" spans="1:28" ht="15" customHeight="1">
      <c r="A91" s="22">
        <v>4</v>
      </c>
      <c r="B91" s="22"/>
      <c r="C91" s="22"/>
      <c r="D91" s="22"/>
      <c r="E91" s="96"/>
      <c r="F91" s="96"/>
      <c r="G91" s="96"/>
      <c r="H91" s="96"/>
      <c r="I91" s="96"/>
      <c r="J91" s="96"/>
      <c r="K91" s="96"/>
      <c r="L91" s="96"/>
      <c r="M91" s="96"/>
      <c r="N91" s="96"/>
      <c r="O91" s="96"/>
      <c r="P91" s="96"/>
      <c r="Q91" s="96"/>
      <c r="X91" s="96"/>
      <c r="Y91" s="96"/>
      <c r="Z91" s="96"/>
      <c r="AA91" s="96"/>
      <c r="AB91" s="43"/>
    </row>
    <row r="92" spans="1:28" ht="15" customHeight="1">
      <c r="A92" s="22">
        <v>5</v>
      </c>
      <c r="B92" s="22"/>
      <c r="C92" s="22"/>
      <c r="D92" s="22"/>
      <c r="H92" s="96"/>
      <c r="I92" s="96"/>
      <c r="J92" s="96"/>
      <c r="K92" s="96"/>
      <c r="L92" s="96"/>
      <c r="M92" s="96"/>
      <c r="N92" s="96"/>
      <c r="O92" s="96"/>
      <c r="P92" s="96"/>
      <c r="Q92" s="96"/>
      <c r="X92" s="96"/>
      <c r="Y92" s="96"/>
      <c r="Z92" s="96"/>
      <c r="AA92" s="96"/>
      <c r="AB92" s="43"/>
    </row>
    <row r="93" spans="1:28" ht="15" customHeight="1">
      <c r="A93" s="22">
        <v>6</v>
      </c>
      <c r="B93" s="22"/>
      <c r="C93" s="22"/>
      <c r="D93" s="22"/>
      <c r="H93" s="96"/>
      <c r="I93" s="96"/>
      <c r="J93" s="96"/>
      <c r="K93" s="96"/>
      <c r="L93" s="96"/>
      <c r="M93" s="96"/>
      <c r="N93" s="96"/>
      <c r="O93" s="96"/>
      <c r="P93" s="96"/>
      <c r="Q93" s="96"/>
      <c r="X93" s="96"/>
      <c r="Y93" s="96"/>
      <c r="Z93" s="96"/>
      <c r="AA93" s="96"/>
      <c r="AB93" s="43"/>
    </row>
    <row r="94" spans="1:28" ht="15" customHeight="1">
      <c r="A94" s="22">
        <v>7</v>
      </c>
      <c r="B94" s="22"/>
      <c r="C94" s="22"/>
      <c r="D94" s="22"/>
      <c r="E94" s="96"/>
      <c r="F94" s="96"/>
      <c r="G94" s="96"/>
      <c r="H94" s="96"/>
      <c r="I94" s="96"/>
      <c r="J94" s="96"/>
      <c r="K94" s="96"/>
      <c r="L94" s="96"/>
      <c r="M94" s="96"/>
      <c r="N94" s="96"/>
      <c r="O94" s="96"/>
      <c r="P94" s="96"/>
      <c r="Q94" s="96"/>
      <c r="R94" s="96"/>
      <c r="S94" s="96"/>
      <c r="T94" s="96"/>
      <c r="U94" s="96"/>
      <c r="V94" s="96"/>
      <c r="W94" s="96"/>
      <c r="X94" s="96"/>
      <c r="Y94" s="96"/>
      <c r="Z94" s="96"/>
      <c r="AA94" s="96"/>
      <c r="AB94" s="43"/>
    </row>
    <row r="95" spans="1:28" ht="15" customHeight="1">
      <c r="A95" s="22">
        <v>8</v>
      </c>
      <c r="B95" s="22"/>
      <c r="C95" s="22"/>
      <c r="D95" s="22"/>
      <c r="E95" s="96"/>
      <c r="F95" s="96"/>
      <c r="G95" s="96"/>
      <c r="H95" s="96"/>
      <c r="I95" s="96"/>
      <c r="J95" s="96"/>
      <c r="K95" s="96"/>
      <c r="L95" s="96"/>
      <c r="M95" s="96"/>
      <c r="N95" s="96"/>
      <c r="O95" s="96"/>
      <c r="P95" s="96"/>
      <c r="Q95" s="96"/>
      <c r="R95" s="96"/>
      <c r="S95" s="96"/>
      <c r="T95" s="96"/>
      <c r="U95" s="96"/>
      <c r="V95" s="96"/>
      <c r="W95" s="96"/>
      <c r="X95" s="96"/>
      <c r="Y95" s="96"/>
      <c r="Z95" s="96"/>
      <c r="AA95" s="96"/>
      <c r="AB95" s="43"/>
    </row>
    <row r="96" spans="1:28" ht="15" customHeight="1">
      <c r="A96" s="22">
        <v>9</v>
      </c>
      <c r="B96" s="22"/>
      <c r="C96" s="22"/>
      <c r="D96" s="22"/>
      <c r="E96" s="96"/>
      <c r="F96" s="96"/>
      <c r="G96" s="96"/>
      <c r="H96" s="96"/>
      <c r="I96" s="96"/>
      <c r="J96" s="96"/>
      <c r="K96" s="96"/>
      <c r="L96" s="96"/>
      <c r="M96" s="96"/>
      <c r="N96" s="96"/>
      <c r="O96" s="96"/>
      <c r="P96" s="96"/>
      <c r="Q96" s="96"/>
      <c r="R96" s="96"/>
      <c r="S96" s="96"/>
      <c r="T96" s="96"/>
      <c r="U96" s="96"/>
      <c r="V96" s="96"/>
      <c r="W96" s="96"/>
      <c r="X96" s="96"/>
      <c r="Y96" s="96"/>
      <c r="Z96" s="96"/>
      <c r="AA96" s="96"/>
      <c r="AB96" s="43"/>
    </row>
    <row r="97" spans="1:28" ht="15" customHeight="1">
      <c r="A97" s="22">
        <v>10</v>
      </c>
      <c r="B97" s="22"/>
      <c r="C97" s="22"/>
      <c r="D97" s="22"/>
      <c r="E97" s="96"/>
      <c r="F97" s="96"/>
      <c r="G97" s="96"/>
      <c r="H97" s="96"/>
      <c r="I97" s="96"/>
      <c r="J97" s="96"/>
      <c r="K97" s="96"/>
      <c r="L97" s="96"/>
      <c r="M97" s="96"/>
      <c r="N97" s="96"/>
      <c r="O97" s="96"/>
      <c r="P97" s="96"/>
      <c r="Q97" s="96"/>
      <c r="R97" s="96"/>
      <c r="S97" s="96"/>
      <c r="T97" s="96"/>
      <c r="U97" s="96"/>
      <c r="V97" s="96"/>
      <c r="W97" s="96"/>
      <c r="X97" s="96"/>
      <c r="Y97" s="96"/>
      <c r="Z97" s="96"/>
      <c r="AA97" s="96"/>
      <c r="AB97" s="43"/>
    </row>
    <row r="98" spans="1:28" ht="15" customHeight="1">
      <c r="A98" s="22">
        <v>11</v>
      </c>
      <c r="B98" s="22"/>
      <c r="C98" s="22"/>
      <c r="D98" s="22"/>
      <c r="E98" s="96"/>
      <c r="F98" s="96"/>
      <c r="G98" s="96"/>
      <c r="H98" s="96"/>
      <c r="I98" s="96"/>
      <c r="J98" s="96"/>
      <c r="K98" s="96"/>
      <c r="L98" s="96"/>
      <c r="M98" s="96"/>
      <c r="N98" s="96"/>
      <c r="O98" s="96"/>
      <c r="P98" s="96"/>
      <c r="Q98" s="96"/>
      <c r="R98" s="96"/>
      <c r="S98" s="96"/>
      <c r="T98" s="96"/>
      <c r="U98" s="96"/>
      <c r="V98" s="96"/>
      <c r="W98" s="96"/>
      <c r="X98" s="96"/>
      <c r="Y98" s="96"/>
      <c r="Z98" s="96"/>
      <c r="AA98" s="96"/>
      <c r="AB98" s="43"/>
    </row>
    <row r="99" spans="1:28" ht="15" customHeight="1">
      <c r="A99" s="22">
        <v>12</v>
      </c>
      <c r="B99" s="22"/>
      <c r="C99" s="22"/>
      <c r="D99" s="22"/>
      <c r="E99" s="96"/>
      <c r="F99" s="96"/>
      <c r="G99" s="96"/>
      <c r="H99" s="96"/>
      <c r="I99" s="96"/>
      <c r="J99" s="96"/>
      <c r="K99" s="96"/>
      <c r="L99" s="96"/>
      <c r="M99" s="96"/>
      <c r="N99" s="96"/>
      <c r="O99" s="96"/>
      <c r="P99" s="96"/>
      <c r="Q99" s="96"/>
      <c r="R99" s="96"/>
      <c r="S99" s="96"/>
      <c r="T99" s="96"/>
      <c r="U99" s="96"/>
      <c r="V99" s="96"/>
      <c r="W99" s="96"/>
      <c r="X99" s="96"/>
      <c r="Y99" s="96"/>
      <c r="Z99" s="96"/>
      <c r="AA99" s="96"/>
      <c r="AB99" s="43"/>
    </row>
    <row r="100" spans="1:28" ht="15" customHeight="1">
      <c r="A100" s="22">
        <v>13</v>
      </c>
      <c r="B100" s="22"/>
      <c r="C100" s="22"/>
      <c r="D100" s="22"/>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43"/>
    </row>
    <row r="101" spans="1:28" ht="15" customHeight="1">
      <c r="A101" s="22">
        <v>14</v>
      </c>
      <c r="B101" s="22"/>
      <c r="C101" s="22"/>
      <c r="D101" s="22"/>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43"/>
    </row>
    <row r="102" spans="1:28" ht="15" customHeight="1">
      <c r="A102" s="22">
        <v>15</v>
      </c>
      <c r="B102" s="13"/>
      <c r="C102" s="13"/>
      <c r="D102" s="13"/>
      <c r="E102" s="29"/>
      <c r="F102" s="29"/>
      <c r="G102" s="96"/>
      <c r="H102" s="96"/>
      <c r="I102" s="96"/>
      <c r="J102" s="96"/>
      <c r="K102" s="96"/>
      <c r="L102" s="96"/>
      <c r="M102" s="96"/>
      <c r="N102" s="96"/>
      <c r="O102" s="96"/>
      <c r="P102" s="96"/>
      <c r="Q102" s="96"/>
      <c r="R102" s="96"/>
      <c r="S102" s="96"/>
      <c r="T102" s="96"/>
      <c r="U102" s="96"/>
      <c r="V102" s="96"/>
      <c r="W102" s="96"/>
      <c r="X102" s="96"/>
      <c r="Y102" s="96"/>
      <c r="Z102" s="96"/>
      <c r="AA102" s="96"/>
      <c r="AB102" s="43"/>
    </row>
    <row r="103" spans="2:6" ht="15">
      <c r="B103" s="2"/>
      <c r="C103" s="2"/>
      <c r="D103" s="2"/>
      <c r="E103" s="2"/>
      <c r="F103" s="2"/>
    </row>
    <row r="104" spans="2:6" ht="15">
      <c r="B104" s="2"/>
      <c r="C104" s="23"/>
      <c r="D104" s="23"/>
      <c r="E104" s="23"/>
      <c r="F104" s="2"/>
    </row>
    <row r="105" spans="2:6" ht="15">
      <c r="B105" s="2"/>
      <c r="C105" s="29"/>
      <c r="D105" s="29"/>
      <c r="E105" s="5"/>
      <c r="F105" s="2"/>
    </row>
    <row r="106" spans="2:6" ht="15">
      <c r="B106" s="2"/>
      <c r="C106" s="2"/>
      <c r="D106" s="2"/>
      <c r="E106" s="4"/>
      <c r="F106" s="2"/>
    </row>
    <row r="107" spans="2:6" ht="15">
      <c r="B107" s="2"/>
      <c r="C107" s="29"/>
      <c r="D107" s="29"/>
      <c r="E107" s="5"/>
      <c r="F107" s="2"/>
    </row>
    <row r="108" spans="2:6" ht="15">
      <c r="B108" s="2"/>
      <c r="C108" s="29"/>
      <c r="D108" s="29"/>
      <c r="E108" s="5"/>
      <c r="F108" s="2"/>
    </row>
    <row r="109" spans="2:6" ht="15">
      <c r="B109" s="2"/>
      <c r="C109" s="29"/>
      <c r="D109" s="29"/>
      <c r="E109" s="17"/>
      <c r="F109" s="2"/>
    </row>
    <row r="110" spans="2:6" ht="15">
      <c r="B110" s="2"/>
      <c r="C110" s="2"/>
      <c r="D110" s="2"/>
      <c r="E110" s="2"/>
      <c r="F110" s="2"/>
    </row>
    <row r="111" spans="2:6" ht="15">
      <c r="B111" s="2"/>
      <c r="C111" s="23"/>
      <c r="D111" s="23"/>
      <c r="E111" s="157"/>
      <c r="F111" s="2"/>
    </row>
    <row r="112" spans="2:6" ht="15">
      <c r="B112" s="2"/>
      <c r="C112" s="2"/>
      <c r="D112" s="2"/>
      <c r="E112" s="2"/>
      <c r="F112" s="2"/>
    </row>
    <row r="114" spans="3:5" ht="15">
      <c r="C114" s="22"/>
      <c r="D114" s="22"/>
      <c r="E114" s="96"/>
    </row>
    <row r="115" spans="3:5" ht="15">
      <c r="C115" s="323"/>
      <c r="D115" s="323"/>
      <c r="E115" s="6"/>
    </row>
    <row r="116" spans="3:5" ht="15">
      <c r="C116" s="323"/>
      <c r="D116" s="323"/>
      <c r="E116" s="6"/>
    </row>
    <row r="117" ht="15">
      <c r="E117" s="142"/>
    </row>
    <row r="118" spans="3:5" ht="15">
      <c r="C118" s="323"/>
      <c r="D118" s="323"/>
      <c r="E118" s="6"/>
    </row>
    <row r="120" spans="3:5" ht="15">
      <c r="C120" s="323"/>
      <c r="D120" s="323"/>
      <c r="E120" s="143"/>
    </row>
    <row r="122" spans="3:5" ht="15">
      <c r="C122" s="144"/>
      <c r="D122" s="144"/>
      <c r="E122" s="145"/>
    </row>
  </sheetData>
  <sheetProtection/>
  <mergeCells count="248">
    <mergeCell ref="AN3:AX3"/>
    <mergeCell ref="T11:V11"/>
    <mergeCell ref="Y21:AA21"/>
    <mergeCell ref="Y47:Z47"/>
    <mergeCell ref="Y49:Z49"/>
    <mergeCell ref="V72:X72"/>
    <mergeCell ref="T9:V9"/>
    <mergeCell ref="S4:AA4"/>
    <mergeCell ref="T13:V13"/>
    <mergeCell ref="Y23:Z23"/>
    <mergeCell ref="B29:E29"/>
    <mergeCell ref="K6:N6"/>
    <mergeCell ref="T6:V6"/>
    <mergeCell ref="K7:N7"/>
    <mergeCell ref="P14:Q14"/>
    <mergeCell ref="U20:X20"/>
    <mergeCell ref="K10:N10"/>
    <mergeCell ref="K12:N12"/>
    <mergeCell ref="P11:Q11"/>
    <mergeCell ref="P12:Q12"/>
    <mergeCell ref="Q21:R21"/>
    <mergeCell ref="B30:E30"/>
    <mergeCell ref="B34:E34"/>
    <mergeCell ref="B44:E44"/>
    <mergeCell ref="B45:E45"/>
    <mergeCell ref="D1:G1"/>
    <mergeCell ref="H1:I1"/>
    <mergeCell ref="J1:K1"/>
    <mergeCell ref="B22:E22"/>
    <mergeCell ref="B23:E23"/>
    <mergeCell ref="A2:C2"/>
    <mergeCell ref="F84:G84"/>
    <mergeCell ref="C82:E82"/>
    <mergeCell ref="F82:G82"/>
    <mergeCell ref="H21:I21"/>
    <mergeCell ref="M21:N21"/>
    <mergeCell ref="B25:E25"/>
    <mergeCell ref="H8:I8"/>
    <mergeCell ref="A8:B8"/>
    <mergeCell ref="A13:B13"/>
    <mergeCell ref="D12:F12"/>
    <mergeCell ref="P13:Q13"/>
    <mergeCell ref="J51:K51"/>
    <mergeCell ref="A1:C1"/>
    <mergeCell ref="A3:AA3"/>
    <mergeCell ref="D6:F6"/>
    <mergeCell ref="D2:E2"/>
    <mergeCell ref="T7:V7"/>
    <mergeCell ref="D9:F9"/>
    <mergeCell ref="T8:V8"/>
    <mergeCell ref="A9:B9"/>
    <mergeCell ref="H9:I9"/>
    <mergeCell ref="K9:N9"/>
    <mergeCell ref="T10:V10"/>
    <mergeCell ref="A11:B11"/>
    <mergeCell ref="A10:B10"/>
    <mergeCell ref="D15:F15"/>
    <mergeCell ref="H15:I15"/>
    <mergeCell ref="K15:N15"/>
    <mergeCell ref="A16:B16"/>
    <mergeCell ref="D16:F16"/>
    <mergeCell ref="A12:B12"/>
    <mergeCell ref="A14:B14"/>
    <mergeCell ref="D14:F14"/>
    <mergeCell ref="H14:I14"/>
    <mergeCell ref="K14:N14"/>
    <mergeCell ref="P16:Q16"/>
    <mergeCell ref="H16:I16"/>
    <mergeCell ref="K16:N16"/>
    <mergeCell ref="Q20:T20"/>
    <mergeCell ref="X15:Z15"/>
    <mergeCell ref="A17:B17"/>
    <mergeCell ref="D17:F17"/>
    <mergeCell ref="H17:I17"/>
    <mergeCell ref="K17:N17"/>
    <mergeCell ref="A15:B15"/>
    <mergeCell ref="X16:Z16"/>
    <mergeCell ref="B24:E24"/>
    <mergeCell ref="Y24:Z24"/>
    <mergeCell ref="B20:E21"/>
    <mergeCell ref="F20:G21"/>
    <mergeCell ref="H20:L20"/>
    <mergeCell ref="M20:P20"/>
    <mergeCell ref="X17:Z17"/>
    <mergeCell ref="T15:V17"/>
    <mergeCell ref="P15:Q15"/>
    <mergeCell ref="Y25:Z25"/>
    <mergeCell ref="B26:E26"/>
    <mergeCell ref="Y26:Z26"/>
    <mergeCell ref="B27:E27"/>
    <mergeCell ref="Y27:Z27"/>
    <mergeCell ref="B28:E28"/>
    <mergeCell ref="Y28:Z28"/>
    <mergeCell ref="Y30:Z30"/>
    <mergeCell ref="B31:E31"/>
    <mergeCell ref="Y31:Z31"/>
    <mergeCell ref="B32:E32"/>
    <mergeCell ref="Y32:Z32"/>
    <mergeCell ref="B33:E33"/>
    <mergeCell ref="Y33:Z33"/>
    <mergeCell ref="Y34:Z34"/>
    <mergeCell ref="B35:E35"/>
    <mergeCell ref="Y35:Z35"/>
    <mergeCell ref="B36:E36"/>
    <mergeCell ref="Y36:Z36"/>
    <mergeCell ref="B37:E37"/>
    <mergeCell ref="Y37:Z37"/>
    <mergeCell ref="B38:E38"/>
    <mergeCell ref="Y38:Z38"/>
    <mergeCell ref="B39:E39"/>
    <mergeCell ref="Y39:Z39"/>
    <mergeCell ref="B40:E40"/>
    <mergeCell ref="Y40:Z40"/>
    <mergeCell ref="B49:E49"/>
    <mergeCell ref="B50:E50"/>
    <mergeCell ref="Y50:Z50"/>
    <mergeCell ref="B41:E41"/>
    <mergeCell ref="Y41:Z41"/>
    <mergeCell ref="B42:E42"/>
    <mergeCell ref="Y42:Z42"/>
    <mergeCell ref="B43:E43"/>
    <mergeCell ref="Y43:Z43"/>
    <mergeCell ref="Y45:Z45"/>
    <mergeCell ref="B46:E46"/>
    <mergeCell ref="Y46:Z46"/>
    <mergeCell ref="B47:E47"/>
    <mergeCell ref="B48:E48"/>
    <mergeCell ref="Y48:Z48"/>
    <mergeCell ref="A54:H54"/>
    <mergeCell ref="A51:G52"/>
    <mergeCell ref="J54:T54"/>
    <mergeCell ref="V54:AA54"/>
    <mergeCell ref="M51:O51"/>
    <mergeCell ref="J52:K52"/>
    <mergeCell ref="Q51:S51"/>
    <mergeCell ref="Q52:S52"/>
    <mergeCell ref="U51:V51"/>
    <mergeCell ref="A56:B56"/>
    <mergeCell ref="C56:H56"/>
    <mergeCell ref="A57:B57"/>
    <mergeCell ref="Z56:AA56"/>
    <mergeCell ref="J55:T55"/>
    <mergeCell ref="V55:Y55"/>
    <mergeCell ref="Z55:AA55"/>
    <mergeCell ref="J57:K57"/>
    <mergeCell ref="J56:T56"/>
    <mergeCell ref="A55:B55"/>
    <mergeCell ref="C120:D120"/>
    <mergeCell ref="C115:D115"/>
    <mergeCell ref="Z80:AA80"/>
    <mergeCell ref="F83:G83"/>
    <mergeCell ref="A81:H81"/>
    <mergeCell ref="F80:G80"/>
    <mergeCell ref="F85:G85"/>
    <mergeCell ref="Z84:AA84"/>
    <mergeCell ref="C118:D118"/>
    <mergeCell ref="C116:D116"/>
    <mergeCell ref="Z78:AA78"/>
    <mergeCell ref="L1:AA2"/>
    <mergeCell ref="H2:I2"/>
    <mergeCell ref="X6:Z6"/>
    <mergeCell ref="X7:Z7"/>
    <mergeCell ref="X8:Z8"/>
    <mergeCell ref="P6:Q6"/>
    <mergeCell ref="P8:Q8"/>
    <mergeCell ref="M52:O52"/>
    <mergeCell ref="Z62:AA62"/>
    <mergeCell ref="K8:N8"/>
    <mergeCell ref="X14:Z14"/>
    <mergeCell ref="T14:V14"/>
    <mergeCell ref="H11:I11"/>
    <mergeCell ref="K11:N11"/>
    <mergeCell ref="H12:I12"/>
    <mergeCell ref="P9:Q9"/>
    <mergeCell ref="T12:V12"/>
    <mergeCell ref="K13:N13"/>
    <mergeCell ref="H13:I13"/>
    <mergeCell ref="X10:Z10"/>
    <mergeCell ref="X11:Z11"/>
    <mergeCell ref="X12:Z12"/>
    <mergeCell ref="X13:Z13"/>
    <mergeCell ref="X9:Z9"/>
    <mergeCell ref="D11:F11"/>
    <mergeCell ref="D10:F10"/>
    <mergeCell ref="H10:I10"/>
    <mergeCell ref="P10:Q10"/>
    <mergeCell ref="D13:F13"/>
    <mergeCell ref="P17:Q17"/>
    <mergeCell ref="A4:R4"/>
    <mergeCell ref="A5:C5"/>
    <mergeCell ref="A6:B6"/>
    <mergeCell ref="H6:I6"/>
    <mergeCell ref="A7:B7"/>
    <mergeCell ref="D7:F7"/>
    <mergeCell ref="H7:I7"/>
    <mergeCell ref="P7:Q7"/>
    <mergeCell ref="D8:F8"/>
    <mergeCell ref="V56:Y56"/>
    <mergeCell ref="M57:N57"/>
    <mergeCell ref="S57:T57"/>
    <mergeCell ref="V57:Y57"/>
    <mergeCell ref="Z57:AA57"/>
    <mergeCell ref="M60:N60"/>
    <mergeCell ref="V60:AA60"/>
    <mergeCell ref="V68:X68"/>
    <mergeCell ref="V61:AA61"/>
    <mergeCell ref="M62:N62"/>
    <mergeCell ref="V62:X62"/>
    <mergeCell ref="W63:X63"/>
    <mergeCell ref="Z63:AA63"/>
    <mergeCell ref="M64:N64"/>
    <mergeCell ref="Z68:AA68"/>
    <mergeCell ref="M73:N73"/>
    <mergeCell ref="V73:X73"/>
    <mergeCell ref="Z73:AA73"/>
    <mergeCell ref="V65:AA65"/>
    <mergeCell ref="M66:N66"/>
    <mergeCell ref="Z66:AA66"/>
    <mergeCell ref="V67:X67"/>
    <mergeCell ref="Z67:AA67"/>
    <mergeCell ref="M68:N68"/>
    <mergeCell ref="M76:N76"/>
    <mergeCell ref="M77:N77"/>
    <mergeCell ref="W69:X69"/>
    <mergeCell ref="Z69:AA69"/>
    <mergeCell ref="M70:N70"/>
    <mergeCell ref="V71:AA71"/>
    <mergeCell ref="Z72:AA72"/>
    <mergeCell ref="M84:N84"/>
    <mergeCell ref="V84:Y84"/>
    <mergeCell ref="V85:Y85"/>
    <mergeCell ref="Z85:AA85"/>
    <mergeCell ref="M74:N74"/>
    <mergeCell ref="V74:X74"/>
    <mergeCell ref="Z74:AA74"/>
    <mergeCell ref="M83:N83"/>
    <mergeCell ref="V83:X83"/>
    <mergeCell ref="Z83:AA83"/>
    <mergeCell ref="F44:L44"/>
    <mergeCell ref="Z79:AA79"/>
    <mergeCell ref="M80:N80"/>
    <mergeCell ref="W80:X80"/>
    <mergeCell ref="M81:N81"/>
    <mergeCell ref="M82:N82"/>
    <mergeCell ref="V77:AA77"/>
    <mergeCell ref="V78:X78"/>
    <mergeCell ref="M75:N75"/>
    <mergeCell ref="Z75:AA75"/>
  </mergeCells>
  <conditionalFormatting sqref="AB50 AA23:AA43 Z29 P51:P52 T51:T52 X51:X52 F23:X43 F45:X50 AA45:AA50">
    <cfRule type="expression" priority="56" dxfId="47" stopIfTrue="1">
      <formula>#REF!&gt;0</formula>
    </cfRule>
    <cfRule type="expression" priority="57" dxfId="47" stopIfTrue="1">
      <formula>#REF!&lt;0</formula>
    </cfRule>
  </conditionalFormatting>
  <conditionalFormatting sqref="Y20 A20">
    <cfRule type="expression" priority="54" dxfId="47" stopIfTrue="1">
      <formula>#REF!&gt;0</formula>
    </cfRule>
    <cfRule type="expression" priority="55" dxfId="47" stopIfTrue="1">
      <formula>#REF!&lt;0</formula>
    </cfRule>
  </conditionalFormatting>
  <conditionalFormatting sqref="Z57:AA57">
    <cfRule type="cellIs" priority="5" dxfId="0" operator="equal" stopIfTrue="1">
      <formula>0</formula>
    </cfRule>
    <cfRule type="cellIs" priority="6" dxfId="2" operator="notEqual" stopIfTrue="1">
      <formula>0</formula>
    </cfRule>
  </conditionalFormatting>
  <conditionalFormatting sqref="Z85:AA85">
    <cfRule type="cellIs" priority="3" dxfId="0" operator="equal" stopIfTrue="1">
      <formula>0</formula>
    </cfRule>
    <cfRule type="cellIs" priority="4" dxfId="2" operator="notEqual" stopIfTrue="1">
      <formula>0</formula>
    </cfRule>
  </conditionalFormatting>
  <conditionalFormatting sqref="F44 M44:X44 AA44">
    <cfRule type="expression" priority="1" dxfId="47" stopIfTrue="1">
      <formula>#REF!&gt;0</formula>
    </cfRule>
    <cfRule type="expression" priority="2" dxfId="47" stopIfTrue="1">
      <formula>#REF!&lt;0</formula>
    </cfRule>
  </conditionalFormatting>
  <conditionalFormatting sqref="A2:G2 A1:D1 J2">
    <cfRule type="expression" priority="58" dxfId="2" stopIfTrue="1">
      <formula>$AW$14&lt;&gt;0</formula>
    </cfRule>
  </conditionalFormatting>
  <conditionalFormatting sqref="Y72:Z72">
    <cfRule type="cellIs" priority="61" dxfId="49" operator="equal" stopIfTrue="1">
      <formula>$AN$14</formula>
    </cfRule>
  </conditionalFormatting>
  <dataValidations count="7">
    <dataValidation type="list" allowBlank="1" showInputMessage="1" showErrorMessage="1" sqref="P13">
      <formula1>$AP$8:$AP$10</formula1>
    </dataValidation>
    <dataValidation type="list" allowBlank="1" showInputMessage="1" showErrorMessage="1" sqref="P11">
      <formula1>$AN$8:$AN$11</formula1>
    </dataValidation>
    <dataValidation type="list" allowBlank="1" showInputMessage="1" showErrorMessage="1" sqref="T13 X13 X17:X18 X15">
      <formula1>$AN$4:$AN$5</formula1>
    </dataValidation>
    <dataValidation type="list" allowBlank="1" showInputMessage="1" showErrorMessage="1" sqref="P17">
      <formula1>$AS$5:$AS$10</formula1>
    </dataValidation>
    <dataValidation type="list" allowBlank="1" showInputMessage="1" showErrorMessage="1" sqref="P15">
      <formula1>$AW$5:$AW$11</formula1>
    </dataValidation>
    <dataValidation type="list" allowBlank="1" showInputMessage="1" showErrorMessage="1" sqref="M44">
      <formula1>$AP$1:$AP$3</formula1>
    </dataValidation>
    <dataValidation type="list" allowBlank="1" showInputMessage="1" showErrorMessage="1" sqref="O73:O77 O60 O62 O64 O66 O68 O70 O80:O84">
      <formula1>$AZ$3:$AZ$6</formula1>
    </dataValidation>
  </dataValidations>
  <hyperlinks>
    <hyperlink ref="C56" r:id="rId1" display="http://www.wdol.gov/dba.aspx#14"/>
    <hyperlink ref="J56" r:id="rId2" display="http://140.194.76.129/publications/eng-pamphlets/EP_1110-1-8/toc.html"/>
  </hyperlinks>
  <printOptions horizontalCentered="1"/>
  <pageMargins left="0.3" right="0.17" top="0.52" bottom="0.52" header="0.27" footer="0.3"/>
  <pageSetup fitToHeight="0" fitToWidth="1" horizontalDpi="600" verticalDpi="600" orientation="landscape" paperSize="3" scale="77" r:id="rId5"/>
  <headerFooter alignWithMargins="0">
    <oddFooter>&amp;L&amp;D&amp;T&amp;CPage &amp;P of &amp;N</oddFooter>
  </headerFooter>
  <rowBreaks count="1" manualBreakCount="1">
    <brk id="53" max="26" man="1"/>
  </rowBreaks>
  <legacyDrawing r:id="rId4"/>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Z122"/>
  <sheetViews>
    <sheetView zoomScale="65" zoomScaleNormal="65" workbookViewId="0" topLeftCell="A1">
      <pane xSplit="7" ySplit="2" topLeftCell="H3" activePane="bottomRight" state="frozen"/>
      <selection pane="topLeft" activeCell="A1" sqref="A1"/>
      <selection pane="topRight" activeCell="H1" sqref="H1"/>
      <selection pane="bottomLeft" activeCell="A3" sqref="A3"/>
      <selection pane="bottomRight" activeCell="A21" sqref="A21"/>
    </sheetView>
  </sheetViews>
  <sheetFormatPr defaultColWidth="9.140625" defaultRowHeight="12.75"/>
  <cols>
    <col min="1" max="1" width="8.421875" style="1" customWidth="1"/>
    <col min="2" max="7" width="10.7109375" style="1" customWidth="1"/>
    <col min="8" max="8" width="11.2812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8.7109375" style="1" customWidth="1"/>
    <col min="26" max="26" width="9.7109375" style="1" customWidth="1"/>
    <col min="27" max="27" width="5.7109375" style="1" customWidth="1"/>
    <col min="28" max="28" width="11.00390625" style="1" customWidth="1"/>
    <col min="29" max="29" width="11.7109375" style="1" customWidth="1"/>
    <col min="30" max="30" width="29.57421875" style="1" customWidth="1"/>
    <col min="31" max="31" width="24.00390625" style="1" customWidth="1"/>
    <col min="32"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397" t="s">
        <v>3</v>
      </c>
      <c r="B1" s="398"/>
      <c r="C1" s="399"/>
      <c r="D1" s="412">
        <f>Z83</f>
        <v>0</v>
      </c>
      <c r="E1" s="413"/>
      <c r="F1" s="413"/>
      <c r="G1" s="414"/>
      <c r="H1" s="415" t="s">
        <v>112</v>
      </c>
      <c r="I1" s="416"/>
      <c r="J1" s="417">
        <f>IF(J2=0,0,D1/J2)</f>
        <v>0</v>
      </c>
      <c r="K1" s="418"/>
      <c r="L1" s="313" t="s">
        <v>149</v>
      </c>
      <c r="M1" s="314"/>
      <c r="N1" s="314"/>
      <c r="O1" s="314"/>
      <c r="P1" s="314"/>
      <c r="Q1" s="314"/>
      <c r="R1" s="314"/>
      <c r="S1" s="314"/>
      <c r="T1" s="314"/>
      <c r="U1" s="314"/>
      <c r="V1" s="314"/>
      <c r="W1" s="314"/>
      <c r="X1" s="314"/>
      <c r="Y1" s="314"/>
      <c r="Z1" s="314"/>
      <c r="AA1" s="315"/>
    </row>
    <row r="2" spans="1:50" ht="23.25" customHeight="1" thickBot="1">
      <c r="A2" s="402" t="s">
        <v>90</v>
      </c>
      <c r="B2" s="403"/>
      <c r="C2" s="404"/>
      <c r="D2" s="400">
        <v>40932</v>
      </c>
      <c r="E2" s="401"/>
      <c r="F2" s="185" t="s">
        <v>159</v>
      </c>
      <c r="G2" s="187">
        <v>0</v>
      </c>
      <c r="H2" s="319" t="s">
        <v>113</v>
      </c>
      <c r="I2" s="320"/>
      <c r="J2" s="188">
        <v>0</v>
      </c>
      <c r="K2" s="189" t="s">
        <v>179</v>
      </c>
      <c r="L2" s="316"/>
      <c r="M2" s="317"/>
      <c r="N2" s="317"/>
      <c r="O2" s="317"/>
      <c r="P2" s="317"/>
      <c r="Q2" s="317"/>
      <c r="R2" s="317"/>
      <c r="S2" s="317"/>
      <c r="T2" s="317"/>
      <c r="U2" s="317"/>
      <c r="V2" s="317"/>
      <c r="W2" s="317"/>
      <c r="X2" s="317"/>
      <c r="Y2" s="317"/>
      <c r="Z2" s="317"/>
      <c r="AA2" s="318"/>
      <c r="AN2" s="350" t="s">
        <v>56</v>
      </c>
      <c r="AO2" s="422"/>
      <c r="AP2" s="422"/>
      <c r="AQ2" s="422"/>
      <c r="AR2" s="422"/>
      <c r="AS2" s="422"/>
      <c r="AT2" s="422"/>
      <c r="AU2" s="422"/>
      <c r="AV2" s="422"/>
      <c r="AW2" s="422"/>
      <c r="AX2" s="351"/>
    </row>
    <row r="3" spans="1:52" ht="19.5" customHeight="1" thickBo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N3" s="31" t="s">
        <v>34</v>
      </c>
      <c r="AO3" s="32"/>
      <c r="AP3" s="32" t="s">
        <v>26</v>
      </c>
      <c r="AQ3" s="33"/>
      <c r="AR3" s="2"/>
      <c r="AS3" s="31" t="s">
        <v>29</v>
      </c>
      <c r="AT3" s="32"/>
      <c r="AU3" s="33"/>
      <c r="AV3" s="2"/>
      <c r="AW3" s="31" t="s">
        <v>29</v>
      </c>
      <c r="AX3" s="33"/>
      <c r="AZ3" s="1" t="s">
        <v>173</v>
      </c>
    </row>
    <row r="4" spans="1:52" ht="19.5" customHeight="1">
      <c r="A4" s="296" t="s">
        <v>183</v>
      </c>
      <c r="B4" s="297"/>
      <c r="C4" s="297"/>
      <c r="D4" s="297"/>
      <c r="E4" s="297"/>
      <c r="F4" s="297"/>
      <c r="G4" s="297"/>
      <c r="H4" s="297"/>
      <c r="I4" s="297"/>
      <c r="J4" s="297"/>
      <c r="K4" s="297"/>
      <c r="L4" s="297"/>
      <c r="M4" s="297"/>
      <c r="N4" s="297"/>
      <c r="O4" s="297"/>
      <c r="P4" s="297"/>
      <c r="Q4" s="297"/>
      <c r="R4" s="298"/>
      <c r="S4" s="296" t="s">
        <v>182</v>
      </c>
      <c r="T4" s="297"/>
      <c r="U4" s="297"/>
      <c r="V4" s="297"/>
      <c r="W4" s="297"/>
      <c r="X4" s="297"/>
      <c r="Y4" s="297"/>
      <c r="Z4" s="297"/>
      <c r="AA4" s="298"/>
      <c r="AB4" s="11"/>
      <c r="AN4" s="34" t="s">
        <v>35</v>
      </c>
      <c r="AO4" s="35"/>
      <c r="AP4" s="35" t="s">
        <v>27</v>
      </c>
      <c r="AQ4" s="36"/>
      <c r="AR4" s="2"/>
      <c r="AS4" s="34" t="s">
        <v>58</v>
      </c>
      <c r="AT4" s="35"/>
      <c r="AU4" s="36"/>
      <c r="AV4" s="2"/>
      <c r="AW4" s="34" t="s">
        <v>68</v>
      </c>
      <c r="AX4" s="36"/>
      <c r="AZ4" s="1" t="s">
        <v>174</v>
      </c>
    </row>
    <row r="5" spans="1:52" ht="14.25" customHeight="1">
      <c r="A5" s="299"/>
      <c r="B5" s="300"/>
      <c r="C5" s="300"/>
      <c r="D5" s="2"/>
      <c r="E5" s="213"/>
      <c r="F5" s="213"/>
      <c r="G5" s="195"/>
      <c r="H5" s="23"/>
      <c r="I5" s="23"/>
      <c r="J5" s="2"/>
      <c r="K5" s="2"/>
      <c r="L5" s="2"/>
      <c r="M5" s="2"/>
      <c r="N5" s="2"/>
      <c r="O5" s="2"/>
      <c r="P5" s="2"/>
      <c r="Q5" s="2"/>
      <c r="R5" s="8"/>
      <c r="S5" s="7"/>
      <c r="T5" s="2"/>
      <c r="U5" s="2"/>
      <c r="V5" s="2"/>
      <c r="W5" s="2"/>
      <c r="X5" s="2"/>
      <c r="Y5" s="2"/>
      <c r="Z5" s="2"/>
      <c r="AA5" s="8"/>
      <c r="AB5" s="11"/>
      <c r="AN5" s="34"/>
      <c r="AO5" s="35"/>
      <c r="AP5" s="35"/>
      <c r="AQ5" s="36"/>
      <c r="AR5" s="2"/>
      <c r="AS5" s="34" t="s">
        <v>59</v>
      </c>
      <c r="AT5" s="35"/>
      <c r="AU5" s="36"/>
      <c r="AV5" s="2"/>
      <c r="AW5" s="34" t="s">
        <v>69</v>
      </c>
      <c r="AX5" s="36"/>
      <c r="AZ5" s="1" t="s">
        <v>175</v>
      </c>
    </row>
    <row r="6" spans="1:52" ht="14.25" customHeight="1">
      <c r="A6" s="301" t="s">
        <v>91</v>
      </c>
      <c r="B6" s="302"/>
      <c r="C6" s="196"/>
      <c r="D6" s="302" t="s">
        <v>97</v>
      </c>
      <c r="E6" s="302"/>
      <c r="F6" s="302"/>
      <c r="G6" s="2"/>
      <c r="H6" s="302" t="s">
        <v>89</v>
      </c>
      <c r="I6" s="302"/>
      <c r="J6" s="23"/>
      <c r="K6" s="302" t="s">
        <v>88</v>
      </c>
      <c r="L6" s="302"/>
      <c r="M6" s="302"/>
      <c r="N6" s="302"/>
      <c r="O6" s="2"/>
      <c r="P6" s="302" t="s">
        <v>41</v>
      </c>
      <c r="Q6" s="302"/>
      <c r="R6" s="214"/>
      <c r="S6" s="7"/>
      <c r="T6" s="302" t="s">
        <v>15</v>
      </c>
      <c r="U6" s="302"/>
      <c r="V6" s="302"/>
      <c r="W6" s="2"/>
      <c r="X6" s="302" t="s">
        <v>108</v>
      </c>
      <c r="Y6" s="302"/>
      <c r="Z6" s="302"/>
      <c r="AA6" s="8"/>
      <c r="AB6" s="11"/>
      <c r="AN6" s="34"/>
      <c r="AO6" s="35"/>
      <c r="AP6" s="35"/>
      <c r="AQ6" s="36"/>
      <c r="AR6" s="2"/>
      <c r="AS6" s="34" t="s">
        <v>60</v>
      </c>
      <c r="AT6" s="35"/>
      <c r="AU6" s="36"/>
      <c r="AV6" s="2"/>
      <c r="AW6" s="34" t="s">
        <v>67</v>
      </c>
      <c r="AX6" s="36"/>
      <c r="AZ6" s="1" t="s">
        <v>29</v>
      </c>
    </row>
    <row r="7" spans="1:50" ht="14.25" customHeight="1">
      <c r="A7" s="303">
        <f>+'Item 1 '!A7:B7</f>
        <v>0</v>
      </c>
      <c r="B7" s="304"/>
      <c r="C7" s="2"/>
      <c r="D7" s="253">
        <f>+'Item 1 '!D7:F7</f>
        <v>0</v>
      </c>
      <c r="E7" s="305"/>
      <c r="F7" s="254"/>
      <c r="G7" s="2"/>
      <c r="H7" s="306">
        <f>+'Item 1 '!H7:I7</f>
        <v>0</v>
      </c>
      <c r="I7" s="304"/>
      <c r="J7" s="23"/>
      <c r="K7" s="253">
        <f>+'Item 1 '!K7:N7</f>
        <v>0</v>
      </c>
      <c r="L7" s="305"/>
      <c r="M7" s="305"/>
      <c r="N7" s="254"/>
      <c r="O7" s="2"/>
      <c r="P7" s="253"/>
      <c r="Q7" s="254"/>
      <c r="R7" s="214"/>
      <c r="S7" s="7"/>
      <c r="T7" s="308">
        <f>+'Item 1 '!T7:V7</f>
        <v>0</v>
      </c>
      <c r="U7" s="309"/>
      <c r="V7" s="310"/>
      <c r="W7" s="2"/>
      <c r="X7" s="308">
        <f>+'Item 1 '!X7:Z7</f>
        <v>0</v>
      </c>
      <c r="Y7" s="309"/>
      <c r="Z7" s="310"/>
      <c r="AA7" s="8"/>
      <c r="AB7" s="11"/>
      <c r="AN7" s="34" t="s">
        <v>42</v>
      </c>
      <c r="AO7" s="35"/>
      <c r="AP7" s="35" t="s">
        <v>46</v>
      </c>
      <c r="AQ7" s="36"/>
      <c r="AR7" s="2"/>
      <c r="AS7" s="34" t="s">
        <v>61</v>
      </c>
      <c r="AT7" s="35"/>
      <c r="AU7" s="36"/>
      <c r="AV7" s="2"/>
      <c r="AW7" s="34" t="s">
        <v>66</v>
      </c>
      <c r="AX7" s="36"/>
    </row>
    <row r="8" spans="1:50" ht="15" customHeight="1" thickBot="1">
      <c r="A8" s="396" t="s">
        <v>64</v>
      </c>
      <c r="B8" s="307"/>
      <c r="C8" s="2"/>
      <c r="D8" s="307" t="s">
        <v>110</v>
      </c>
      <c r="E8" s="307"/>
      <c r="F8" s="307"/>
      <c r="G8" s="2"/>
      <c r="H8" s="307" t="s">
        <v>111</v>
      </c>
      <c r="I8" s="307"/>
      <c r="J8" s="23"/>
      <c r="K8" s="307" t="s">
        <v>92</v>
      </c>
      <c r="L8" s="307"/>
      <c r="M8" s="307"/>
      <c r="N8" s="307"/>
      <c r="O8" s="2"/>
      <c r="P8" s="302" t="s">
        <v>30</v>
      </c>
      <c r="Q8" s="302"/>
      <c r="R8" s="214"/>
      <c r="S8" s="7"/>
      <c r="T8" s="307" t="s">
        <v>16</v>
      </c>
      <c r="U8" s="307"/>
      <c r="V8" s="307"/>
      <c r="W8" s="2"/>
      <c r="X8" s="302" t="s">
        <v>107</v>
      </c>
      <c r="Y8" s="302"/>
      <c r="Z8" s="302"/>
      <c r="AA8" s="8"/>
      <c r="AB8" s="11"/>
      <c r="AN8" s="34" t="s">
        <v>43</v>
      </c>
      <c r="AO8" s="35"/>
      <c r="AP8" s="35" t="s">
        <v>45</v>
      </c>
      <c r="AQ8" s="36"/>
      <c r="AR8" s="2"/>
      <c r="AS8" s="37" t="s">
        <v>62</v>
      </c>
      <c r="AT8" s="38"/>
      <c r="AU8" s="39"/>
      <c r="AV8" s="2"/>
      <c r="AW8" s="34" t="s">
        <v>70</v>
      </c>
      <c r="AX8" s="36"/>
    </row>
    <row r="9" spans="1:50" ht="15" customHeight="1" thickBot="1">
      <c r="A9" s="303">
        <f>+'Item 1 '!A9:B9</f>
        <v>0</v>
      </c>
      <c r="B9" s="304"/>
      <c r="C9" s="2"/>
      <c r="D9" s="253">
        <f>+'Item 1 '!D9:F9</f>
        <v>0</v>
      </c>
      <c r="E9" s="305"/>
      <c r="F9" s="254"/>
      <c r="G9" s="2"/>
      <c r="H9" s="306">
        <v>10</v>
      </c>
      <c r="I9" s="304"/>
      <c r="J9" s="23"/>
      <c r="K9" s="253">
        <f>+'Item 1 '!K9:N9</f>
        <v>0</v>
      </c>
      <c r="L9" s="305"/>
      <c r="M9" s="305"/>
      <c r="N9" s="254"/>
      <c r="O9" s="2"/>
      <c r="P9" s="253"/>
      <c r="Q9" s="254"/>
      <c r="R9" s="214"/>
      <c r="S9" s="7"/>
      <c r="T9" s="308">
        <f>+'Item 1 '!T9:V9</f>
        <v>0</v>
      </c>
      <c r="U9" s="309"/>
      <c r="V9" s="310"/>
      <c r="W9" s="2"/>
      <c r="X9" s="308">
        <f>+'Item 1 '!X9:Z9</f>
        <v>0</v>
      </c>
      <c r="Y9" s="309"/>
      <c r="Z9" s="310"/>
      <c r="AA9" s="8"/>
      <c r="AB9" s="11"/>
      <c r="AN9" s="34" t="s">
        <v>44</v>
      </c>
      <c r="AO9" s="35"/>
      <c r="AP9" s="35" t="s">
        <v>47</v>
      </c>
      <c r="AQ9" s="36"/>
      <c r="AR9" s="2"/>
      <c r="AV9" s="2"/>
      <c r="AW9" s="37" t="s">
        <v>71</v>
      </c>
      <c r="AX9" s="39"/>
    </row>
    <row r="10" spans="1:48" ht="15" customHeight="1">
      <c r="A10" s="396" t="s">
        <v>33</v>
      </c>
      <c r="B10" s="307"/>
      <c r="C10" s="2"/>
      <c r="D10" s="302" t="s">
        <v>51</v>
      </c>
      <c r="E10" s="302"/>
      <c r="F10" s="302"/>
      <c r="G10" s="2"/>
      <c r="H10" s="307" t="s">
        <v>50</v>
      </c>
      <c r="I10" s="307"/>
      <c r="J10" s="2"/>
      <c r="K10" s="307" t="s">
        <v>106</v>
      </c>
      <c r="L10" s="307"/>
      <c r="M10" s="307"/>
      <c r="N10" s="307"/>
      <c r="O10" s="2"/>
      <c r="P10" s="302" t="s">
        <v>38</v>
      </c>
      <c r="Q10" s="302"/>
      <c r="R10" s="214"/>
      <c r="S10" s="7"/>
      <c r="T10" s="307" t="s">
        <v>17</v>
      </c>
      <c r="U10" s="307"/>
      <c r="V10" s="307"/>
      <c r="W10" s="2"/>
      <c r="X10" s="302" t="s">
        <v>40</v>
      </c>
      <c r="Y10" s="302"/>
      <c r="Z10" s="302"/>
      <c r="AA10" s="8"/>
      <c r="AB10" s="11"/>
      <c r="AN10" s="34" t="s">
        <v>29</v>
      </c>
      <c r="AO10" s="35"/>
      <c r="AP10" s="35"/>
      <c r="AQ10" s="36"/>
      <c r="AR10" s="2"/>
      <c r="AS10" s="2"/>
      <c r="AT10" s="2"/>
      <c r="AU10" s="2"/>
      <c r="AV10" s="2"/>
    </row>
    <row r="11" spans="1:50" ht="15" customHeight="1" thickBot="1">
      <c r="A11" s="303">
        <f>+'Item 1 '!A11:B11</f>
        <v>0</v>
      </c>
      <c r="B11" s="304"/>
      <c r="C11" s="2"/>
      <c r="D11" s="253">
        <f>+'Item 1 '!D11:F11</f>
        <v>0</v>
      </c>
      <c r="E11" s="305"/>
      <c r="F11" s="254"/>
      <c r="G11" s="2"/>
      <c r="H11" s="306">
        <f>+'Item 1 '!H11:I11</f>
        <v>0</v>
      </c>
      <c r="I11" s="304"/>
      <c r="J11" s="2"/>
      <c r="K11" s="253">
        <f>+'Item 1 '!K11:N11</f>
        <v>0</v>
      </c>
      <c r="L11" s="305"/>
      <c r="M11" s="305"/>
      <c r="N11" s="254"/>
      <c r="O11" s="2"/>
      <c r="P11" s="253"/>
      <c r="Q11" s="254"/>
      <c r="R11" s="214"/>
      <c r="S11" s="7"/>
      <c r="T11" s="308">
        <f>+'Item 1 '!T11:V11</f>
        <v>0</v>
      </c>
      <c r="U11" s="309"/>
      <c r="V11" s="310"/>
      <c r="W11" s="2"/>
      <c r="X11" s="308">
        <f>+'Item 1 '!X11:Z11</f>
        <v>0</v>
      </c>
      <c r="Y11" s="309"/>
      <c r="Z11" s="310"/>
      <c r="AA11" s="8"/>
      <c r="AB11" s="11"/>
      <c r="AN11" s="34"/>
      <c r="AO11" s="35"/>
      <c r="AP11" s="35"/>
      <c r="AQ11" s="36"/>
      <c r="AR11" s="2"/>
      <c r="AS11" s="2"/>
      <c r="AT11" s="2"/>
      <c r="AU11" s="2"/>
      <c r="AV11" s="2"/>
      <c r="AW11" s="2"/>
      <c r="AX11" s="8"/>
    </row>
    <row r="12" spans="1:50" ht="15" customHeight="1" thickBot="1">
      <c r="A12" s="396" t="s">
        <v>180</v>
      </c>
      <c r="B12" s="307"/>
      <c r="C12" s="2"/>
      <c r="D12" s="307" t="s">
        <v>52</v>
      </c>
      <c r="E12" s="307"/>
      <c r="F12" s="307"/>
      <c r="G12" s="2"/>
      <c r="H12" s="307" t="s">
        <v>74</v>
      </c>
      <c r="I12" s="307"/>
      <c r="J12" s="2"/>
      <c r="K12" s="307" t="s">
        <v>93</v>
      </c>
      <c r="L12" s="307"/>
      <c r="M12" s="307"/>
      <c r="N12" s="307"/>
      <c r="O12" s="2"/>
      <c r="P12" s="302" t="s">
        <v>39</v>
      </c>
      <c r="Q12" s="302"/>
      <c r="R12" s="214"/>
      <c r="S12" s="7"/>
      <c r="T12" s="302" t="s">
        <v>36</v>
      </c>
      <c r="U12" s="302"/>
      <c r="V12" s="302"/>
      <c r="W12" s="2"/>
      <c r="X12" s="311" t="s">
        <v>116</v>
      </c>
      <c r="Y12" s="311"/>
      <c r="Z12" s="311"/>
      <c r="AA12" s="8"/>
      <c r="AB12" s="11"/>
      <c r="AN12" s="34" t="b">
        <f>IF(K11="Subcontractor",0)</f>
        <v>0</v>
      </c>
      <c r="AO12" s="35" t="s">
        <v>54</v>
      </c>
      <c r="AP12" s="35"/>
      <c r="AQ12" s="36"/>
      <c r="AR12" s="2"/>
      <c r="AS12" s="41" t="s">
        <v>72</v>
      </c>
      <c r="AT12" s="2"/>
      <c r="AU12" s="41">
        <f>X83-X51</f>
        <v>-1E-06</v>
      </c>
      <c r="AV12" s="2"/>
      <c r="AW12" s="136">
        <f>+X57</f>
        <v>0</v>
      </c>
      <c r="AX12" s="8"/>
    </row>
    <row r="13" spans="1:50" ht="15" customHeight="1" thickBot="1">
      <c r="A13" s="303">
        <f>+'Item 1 '!A13:B13</f>
        <v>0</v>
      </c>
      <c r="B13" s="304"/>
      <c r="C13" s="2"/>
      <c r="D13" s="253">
        <f>+'Item 1 '!D13:F13</f>
        <v>0</v>
      </c>
      <c r="E13" s="305"/>
      <c r="F13" s="254"/>
      <c r="G13" s="2"/>
      <c r="H13" s="306">
        <f>+'Item 1 '!H13:I13</f>
        <v>0</v>
      </c>
      <c r="I13" s="304"/>
      <c r="J13" s="2"/>
      <c r="K13" s="253">
        <f>+'Item 1 '!K13:N13</f>
        <v>0</v>
      </c>
      <c r="L13" s="305"/>
      <c r="M13" s="305"/>
      <c r="N13" s="254"/>
      <c r="O13" s="2"/>
      <c r="P13" s="253"/>
      <c r="Q13" s="254"/>
      <c r="R13" s="214"/>
      <c r="S13" s="7"/>
      <c r="T13" s="253" t="str">
        <f>+'Item 1 '!T13:V13</f>
        <v>No</v>
      </c>
      <c r="U13" s="305"/>
      <c r="V13" s="254"/>
      <c r="W13" s="2"/>
      <c r="X13" s="253" t="str">
        <f>+'Item 1 '!X13:Z13</f>
        <v>Yes</v>
      </c>
      <c r="Y13" s="305"/>
      <c r="Z13" s="254"/>
      <c r="AA13" s="8"/>
      <c r="AB13" s="11"/>
      <c r="AN13" s="37">
        <f>IF(T13="No",0)</f>
        <v>0</v>
      </c>
      <c r="AO13" s="38" t="s">
        <v>55</v>
      </c>
      <c r="AP13" s="38"/>
      <c r="AQ13" s="39"/>
      <c r="AR13" s="10"/>
      <c r="AS13" s="42" t="s">
        <v>73</v>
      </c>
      <c r="AT13" s="10"/>
      <c r="AU13" s="42">
        <f>AU12/X51</f>
        <v>-1</v>
      </c>
      <c r="AV13" s="10"/>
      <c r="AW13" s="10"/>
      <c r="AX13" s="79"/>
    </row>
    <row r="14" spans="1:28" ht="15" customHeight="1">
      <c r="A14" s="396" t="s">
        <v>32</v>
      </c>
      <c r="B14" s="307"/>
      <c r="C14" s="2"/>
      <c r="D14" s="302" t="s">
        <v>181</v>
      </c>
      <c r="E14" s="302"/>
      <c r="F14" s="302"/>
      <c r="G14" s="2"/>
      <c r="H14" s="395" t="s">
        <v>53</v>
      </c>
      <c r="I14" s="395"/>
      <c r="J14" s="2"/>
      <c r="K14" s="307" t="s">
        <v>94</v>
      </c>
      <c r="L14" s="307"/>
      <c r="M14" s="307"/>
      <c r="N14" s="307"/>
      <c r="O14" s="2"/>
      <c r="P14" s="302" t="s">
        <v>65</v>
      </c>
      <c r="Q14" s="302"/>
      <c r="R14" s="214"/>
      <c r="S14" s="7"/>
      <c r="T14" s="311" t="s">
        <v>37</v>
      </c>
      <c r="U14" s="311"/>
      <c r="V14" s="311"/>
      <c r="W14" s="2"/>
      <c r="X14" s="311" t="s">
        <v>76</v>
      </c>
      <c r="Y14" s="311"/>
      <c r="Z14" s="311"/>
      <c r="AA14" s="8"/>
      <c r="AB14" s="11"/>
    </row>
    <row r="15" spans="1:37" ht="15" customHeight="1">
      <c r="A15" s="303">
        <f>+'Item 1 '!A15:B15</f>
        <v>0</v>
      </c>
      <c r="B15" s="304"/>
      <c r="C15" s="2"/>
      <c r="D15" s="253">
        <f>+'Item 1 '!D15:F15</f>
        <v>0</v>
      </c>
      <c r="E15" s="305"/>
      <c r="F15" s="254"/>
      <c r="G15" s="2"/>
      <c r="H15" s="306">
        <f>+'Item 1 '!H15:I15</f>
        <v>0</v>
      </c>
      <c r="I15" s="304"/>
      <c r="J15" s="2"/>
      <c r="K15" s="253">
        <f>+'Item 1 '!K15:N15</f>
        <v>0</v>
      </c>
      <c r="L15" s="305"/>
      <c r="M15" s="305"/>
      <c r="N15" s="254"/>
      <c r="O15" s="2"/>
      <c r="P15" s="253"/>
      <c r="Q15" s="254"/>
      <c r="R15" s="214"/>
      <c r="S15" s="7"/>
      <c r="T15" s="386" t="str">
        <f ca="1">+CELL("Filename")</f>
        <v>V:\DSC Workflow\WEB SITE\ContractModSpec_1-24-13\[ContractorEstimateForm_1-24-13.xls]Item 1 </v>
      </c>
      <c r="U15" s="387"/>
      <c r="V15" s="388"/>
      <c r="W15" s="2"/>
      <c r="X15" s="253" t="str">
        <f>+'Item 1 '!X15:Z15</f>
        <v>No</v>
      </c>
      <c r="Y15" s="305"/>
      <c r="Z15" s="254"/>
      <c r="AA15" s="8"/>
      <c r="AB15" s="11"/>
      <c r="AE15" s="190"/>
      <c r="AF15" s="190"/>
      <c r="AG15" s="190"/>
      <c r="AH15" s="190"/>
      <c r="AI15" s="190"/>
      <c r="AJ15" s="190"/>
      <c r="AK15" s="190"/>
    </row>
    <row r="16" spans="1:37" ht="15" customHeight="1">
      <c r="A16" s="396" t="s">
        <v>109</v>
      </c>
      <c r="B16" s="307"/>
      <c r="C16" s="2"/>
      <c r="D16" s="307" t="s">
        <v>181</v>
      </c>
      <c r="E16" s="307"/>
      <c r="F16" s="307"/>
      <c r="G16" s="2"/>
      <c r="H16" s="395" t="s">
        <v>181</v>
      </c>
      <c r="I16" s="395"/>
      <c r="J16" s="2"/>
      <c r="K16" s="307" t="s">
        <v>95</v>
      </c>
      <c r="L16" s="307"/>
      <c r="M16" s="307"/>
      <c r="N16" s="307"/>
      <c r="O16" s="2"/>
      <c r="P16" s="302" t="s">
        <v>57</v>
      </c>
      <c r="Q16" s="302"/>
      <c r="R16" s="214"/>
      <c r="S16" s="7"/>
      <c r="T16" s="389"/>
      <c r="U16" s="390"/>
      <c r="V16" s="391"/>
      <c r="W16" s="2"/>
      <c r="X16" s="311" t="s">
        <v>77</v>
      </c>
      <c r="Y16" s="311"/>
      <c r="Z16" s="311"/>
      <c r="AA16" s="8"/>
      <c r="AB16" s="44"/>
      <c r="AE16" s="191"/>
      <c r="AF16" s="191"/>
      <c r="AG16" s="191"/>
      <c r="AH16" s="191"/>
      <c r="AI16" s="191"/>
      <c r="AJ16" s="191"/>
      <c r="AK16" s="192"/>
    </row>
    <row r="17" spans="1:37" ht="15" customHeight="1">
      <c r="A17" s="303">
        <f>+'Item 1 '!A17:B17</f>
        <v>0</v>
      </c>
      <c r="B17" s="304"/>
      <c r="C17" s="2"/>
      <c r="D17" s="253">
        <f>+'Item 1 '!D17:F17</f>
        <v>0</v>
      </c>
      <c r="E17" s="305"/>
      <c r="F17" s="254"/>
      <c r="G17" s="2"/>
      <c r="H17" s="306">
        <f>+'Item 1 '!H17:I17</f>
        <v>0</v>
      </c>
      <c r="I17" s="304"/>
      <c r="J17" s="2"/>
      <c r="K17" s="253">
        <f>+'Item 1 '!K17:N17</f>
        <v>0</v>
      </c>
      <c r="L17" s="305"/>
      <c r="M17" s="305"/>
      <c r="N17" s="254"/>
      <c r="O17" s="2"/>
      <c r="P17" s="253"/>
      <c r="Q17" s="254"/>
      <c r="R17" s="214"/>
      <c r="S17" s="7"/>
      <c r="T17" s="392"/>
      <c r="U17" s="393"/>
      <c r="V17" s="394"/>
      <c r="W17" s="2"/>
      <c r="X17" s="253" t="str">
        <f>+'Item 1 '!X17:Z17</f>
        <v>No</v>
      </c>
      <c r="Y17" s="305"/>
      <c r="Z17" s="254"/>
      <c r="AA17" s="8"/>
      <c r="AB17" s="44"/>
      <c r="AE17" s="193"/>
      <c r="AF17" s="193"/>
      <c r="AG17" s="193"/>
      <c r="AH17" s="193"/>
      <c r="AI17" s="193"/>
      <c r="AJ17" s="193"/>
      <c r="AK17" s="194"/>
    </row>
    <row r="18" spans="1:37" ht="15" customHeight="1" thickBot="1">
      <c r="A18" s="215"/>
      <c r="B18" s="40"/>
      <c r="C18" s="40"/>
      <c r="D18" s="40"/>
      <c r="E18" s="40"/>
      <c r="F18" s="40"/>
      <c r="G18" s="40"/>
      <c r="H18" s="216"/>
      <c r="I18" s="216"/>
      <c r="J18" s="216"/>
      <c r="K18" s="216"/>
      <c r="L18" s="216"/>
      <c r="M18" s="216"/>
      <c r="N18" s="10"/>
      <c r="O18" s="10"/>
      <c r="P18" s="10"/>
      <c r="Q18" s="10"/>
      <c r="R18" s="79"/>
      <c r="S18" s="212"/>
      <c r="T18" s="208"/>
      <c r="U18" s="208"/>
      <c r="V18" s="208"/>
      <c r="W18" s="209"/>
      <c r="X18" s="210"/>
      <c r="Y18" s="210"/>
      <c r="Z18" s="210"/>
      <c r="AA18" s="211"/>
      <c r="AB18" s="44"/>
      <c r="AE18" s="193"/>
      <c r="AF18" s="193"/>
      <c r="AG18" s="193"/>
      <c r="AH18" s="193"/>
      <c r="AI18" s="193"/>
      <c r="AJ18" s="193"/>
      <c r="AK18" s="193"/>
    </row>
    <row r="19" spans="1:28" ht="19.5" customHeight="1" thickBot="1">
      <c r="A19" s="46"/>
      <c r="B19" s="46"/>
      <c r="C19" s="46"/>
      <c r="D19" s="46"/>
      <c r="E19" s="46"/>
      <c r="F19" s="97"/>
      <c r="G19" s="97"/>
      <c r="H19" s="46"/>
      <c r="I19" s="46"/>
      <c r="J19" s="46"/>
      <c r="K19" s="46"/>
      <c r="L19" s="46"/>
      <c r="M19" s="46"/>
      <c r="N19" s="46"/>
      <c r="O19" s="46"/>
      <c r="P19" s="46"/>
      <c r="Q19" s="46"/>
      <c r="R19" s="46"/>
      <c r="S19" s="46"/>
      <c r="T19" s="46"/>
      <c r="U19" s="46"/>
      <c r="V19" s="46"/>
      <c r="W19" s="46"/>
      <c r="X19" s="46"/>
      <c r="Y19" s="46"/>
      <c r="Z19" s="46"/>
      <c r="AA19" s="46"/>
      <c r="AB19" s="11"/>
    </row>
    <row r="20" spans="1:28" ht="16.5" customHeight="1" thickBot="1">
      <c r="A20" s="197"/>
      <c r="B20" s="372" t="s">
        <v>10</v>
      </c>
      <c r="C20" s="373"/>
      <c r="D20" s="373"/>
      <c r="E20" s="374"/>
      <c r="F20" s="378" t="s">
        <v>118</v>
      </c>
      <c r="G20" s="379"/>
      <c r="H20" s="382" t="s">
        <v>7</v>
      </c>
      <c r="I20" s="383"/>
      <c r="J20" s="383"/>
      <c r="K20" s="383"/>
      <c r="L20" s="384"/>
      <c r="M20" s="385" t="s">
        <v>2</v>
      </c>
      <c r="N20" s="385"/>
      <c r="O20" s="385"/>
      <c r="P20" s="385"/>
      <c r="Q20" s="382" t="s">
        <v>0</v>
      </c>
      <c r="R20" s="383"/>
      <c r="S20" s="383"/>
      <c r="T20" s="384"/>
      <c r="U20" s="382" t="s">
        <v>9</v>
      </c>
      <c r="V20" s="383"/>
      <c r="W20" s="383"/>
      <c r="X20" s="384"/>
      <c r="Y20" s="92"/>
      <c r="Z20" s="93"/>
      <c r="AA20" s="100"/>
      <c r="AB20" s="11"/>
    </row>
    <row r="21" spans="1:28" ht="18" customHeight="1" thickBot="1">
      <c r="A21" s="57" t="s">
        <v>11</v>
      </c>
      <c r="B21" s="375"/>
      <c r="C21" s="376"/>
      <c r="D21" s="376"/>
      <c r="E21" s="377"/>
      <c r="F21" s="380" t="s">
        <v>117</v>
      </c>
      <c r="G21" s="381"/>
      <c r="H21" s="410" t="s">
        <v>4</v>
      </c>
      <c r="I21" s="410"/>
      <c r="J21" s="184" t="s">
        <v>19</v>
      </c>
      <c r="K21" s="58" t="s">
        <v>178</v>
      </c>
      <c r="L21" s="184" t="s">
        <v>5</v>
      </c>
      <c r="M21" s="410" t="s">
        <v>4</v>
      </c>
      <c r="N21" s="410"/>
      <c r="O21" s="184" t="s">
        <v>19</v>
      </c>
      <c r="P21" s="184" t="s">
        <v>5</v>
      </c>
      <c r="Q21" s="410" t="s">
        <v>4</v>
      </c>
      <c r="R21" s="410"/>
      <c r="S21" s="184" t="s">
        <v>19</v>
      </c>
      <c r="T21" s="184" t="s">
        <v>5</v>
      </c>
      <c r="U21" s="59" t="s">
        <v>6</v>
      </c>
      <c r="V21" s="184" t="s">
        <v>49</v>
      </c>
      <c r="W21" s="184" t="s">
        <v>14</v>
      </c>
      <c r="X21" s="184" t="s">
        <v>5</v>
      </c>
      <c r="Y21" s="375" t="s">
        <v>31</v>
      </c>
      <c r="Z21" s="376"/>
      <c r="AA21" s="423"/>
      <c r="AB21" s="11"/>
    </row>
    <row r="22" spans="1:30" ht="17.25" customHeight="1" thickBot="1">
      <c r="A22" s="60"/>
      <c r="B22" s="419" t="s">
        <v>12</v>
      </c>
      <c r="C22" s="419"/>
      <c r="D22" s="419"/>
      <c r="E22" s="419"/>
      <c r="F22" s="61"/>
      <c r="G22" s="61"/>
      <c r="H22" s="183"/>
      <c r="I22" s="183"/>
      <c r="J22" s="183"/>
      <c r="K22" s="183"/>
      <c r="L22" s="183"/>
      <c r="M22" s="183"/>
      <c r="N22" s="183"/>
      <c r="O22" s="183"/>
      <c r="P22" s="183"/>
      <c r="Q22" s="183"/>
      <c r="R22" s="183"/>
      <c r="S22" s="183"/>
      <c r="T22" s="183"/>
      <c r="U22" s="183"/>
      <c r="V22" s="183"/>
      <c r="W22" s="183"/>
      <c r="X22" s="183"/>
      <c r="Y22" s="198"/>
      <c r="Z22" s="91"/>
      <c r="AA22" s="199"/>
      <c r="AB22" s="11"/>
      <c r="AD22" s="22"/>
    </row>
    <row r="23" spans="1:35" ht="15" customHeight="1" thickBot="1">
      <c r="A23" s="62">
        <v>1</v>
      </c>
      <c r="B23" s="420"/>
      <c r="C23" s="421"/>
      <c r="D23" s="421"/>
      <c r="E23" s="421"/>
      <c r="F23" s="70">
        <v>0</v>
      </c>
      <c r="G23" s="71" t="s">
        <v>20</v>
      </c>
      <c r="H23" s="63">
        <v>0</v>
      </c>
      <c r="I23" s="64" t="s">
        <v>21</v>
      </c>
      <c r="J23" s="66">
        <v>0</v>
      </c>
      <c r="K23" s="65">
        <f aca="true" t="shared" si="0" ref="K23:K28">IF(H23&lt;&gt;0,F23/H23,0)</f>
        <v>0</v>
      </c>
      <c r="L23" s="67">
        <f aca="true" t="shared" si="1" ref="L23:L28">-J23*H23</f>
        <v>0</v>
      </c>
      <c r="M23" s="63">
        <v>0</v>
      </c>
      <c r="N23" s="64" t="s">
        <v>20</v>
      </c>
      <c r="O23" s="66">
        <v>0</v>
      </c>
      <c r="P23" s="67">
        <f aca="true" t="shared" si="2" ref="P23:P28">-O23*M23</f>
        <v>0</v>
      </c>
      <c r="Q23" s="63">
        <v>0</v>
      </c>
      <c r="R23" s="64" t="s">
        <v>21</v>
      </c>
      <c r="S23" s="66">
        <v>0</v>
      </c>
      <c r="T23" s="67">
        <f aca="true" t="shared" si="3" ref="T23:T28">-S23*Q23</f>
        <v>0</v>
      </c>
      <c r="U23" s="68">
        <f>+T23+P23+L23</f>
        <v>0</v>
      </c>
      <c r="V23" s="69">
        <f aca="true" t="shared" si="4" ref="V23:V28">SUM($T$11+$T$9+$T$7)</f>
        <v>0</v>
      </c>
      <c r="W23" s="68">
        <f>U23*V23</f>
        <v>0</v>
      </c>
      <c r="X23" s="121">
        <f>W23+U23</f>
        <v>0</v>
      </c>
      <c r="Y23" s="365">
        <f aca="true" t="shared" si="5" ref="Y23:Y28">IF(F23=0,0,X23/F23)</f>
        <v>0</v>
      </c>
      <c r="Z23" s="365"/>
      <c r="AA23" s="116" t="str">
        <f aca="true" t="shared" si="6" ref="AA23:AA28">+G23</f>
        <v>sf</v>
      </c>
      <c r="AB23" s="11"/>
      <c r="AH23" s="5"/>
      <c r="AI23" s="6"/>
    </row>
    <row r="24" spans="1:35" ht="15" customHeight="1" thickBot="1">
      <c r="A24" s="72">
        <v>2</v>
      </c>
      <c r="B24" s="371"/>
      <c r="C24" s="367"/>
      <c r="D24" s="367"/>
      <c r="E24" s="367"/>
      <c r="F24" s="82">
        <v>0</v>
      </c>
      <c r="G24" s="83" t="s">
        <v>20</v>
      </c>
      <c r="H24" s="73">
        <v>0</v>
      </c>
      <c r="I24" s="74" t="s">
        <v>21</v>
      </c>
      <c r="J24" s="75">
        <v>0</v>
      </c>
      <c r="K24" s="65">
        <f t="shared" si="0"/>
        <v>0</v>
      </c>
      <c r="L24" s="67">
        <f t="shared" si="1"/>
        <v>0</v>
      </c>
      <c r="M24" s="73">
        <v>0</v>
      </c>
      <c r="N24" s="74" t="s">
        <v>20</v>
      </c>
      <c r="O24" s="75">
        <v>0</v>
      </c>
      <c r="P24" s="67">
        <f t="shared" si="2"/>
        <v>0</v>
      </c>
      <c r="Q24" s="73">
        <v>0</v>
      </c>
      <c r="R24" s="64" t="s">
        <v>21</v>
      </c>
      <c r="S24" s="75">
        <v>0</v>
      </c>
      <c r="T24" s="67">
        <f t="shared" si="3"/>
        <v>0</v>
      </c>
      <c r="U24" s="68">
        <f aca="true" t="shared" si="7" ref="U24:U50">+T24+P24+L24</f>
        <v>0</v>
      </c>
      <c r="V24" s="69">
        <f t="shared" si="4"/>
        <v>0</v>
      </c>
      <c r="W24" s="68">
        <f aca="true" t="shared" si="8" ref="W24:W50">U24*V24</f>
        <v>0</v>
      </c>
      <c r="X24" s="122">
        <f aca="true" t="shared" si="9" ref="X24:X50">W24+U24</f>
        <v>0</v>
      </c>
      <c r="Y24" s="365">
        <f t="shared" si="5"/>
        <v>0</v>
      </c>
      <c r="Z24" s="365"/>
      <c r="AA24" s="116" t="str">
        <f t="shared" si="6"/>
        <v>sf</v>
      </c>
      <c r="AB24" s="11"/>
      <c r="AH24" s="5"/>
      <c r="AI24" s="6"/>
    </row>
    <row r="25" spans="1:28" ht="15" customHeight="1" thickBot="1">
      <c r="A25" s="72">
        <v>3</v>
      </c>
      <c r="B25" s="366"/>
      <c r="C25" s="367"/>
      <c r="D25" s="367"/>
      <c r="E25" s="367"/>
      <c r="F25" s="82">
        <v>0</v>
      </c>
      <c r="G25" s="83" t="s">
        <v>20</v>
      </c>
      <c r="H25" s="73">
        <v>0</v>
      </c>
      <c r="I25" s="74" t="s">
        <v>21</v>
      </c>
      <c r="J25" s="75">
        <v>0</v>
      </c>
      <c r="K25" s="65">
        <f t="shared" si="0"/>
        <v>0</v>
      </c>
      <c r="L25" s="67">
        <f t="shared" si="1"/>
        <v>0</v>
      </c>
      <c r="M25" s="73">
        <v>0</v>
      </c>
      <c r="N25" s="74" t="s">
        <v>20</v>
      </c>
      <c r="O25" s="75">
        <v>0</v>
      </c>
      <c r="P25" s="67">
        <f t="shared" si="2"/>
        <v>0</v>
      </c>
      <c r="Q25" s="73">
        <v>0</v>
      </c>
      <c r="R25" s="64" t="s">
        <v>21</v>
      </c>
      <c r="S25" s="75">
        <v>0</v>
      </c>
      <c r="T25" s="67">
        <f t="shared" si="3"/>
        <v>0</v>
      </c>
      <c r="U25" s="68">
        <f t="shared" si="7"/>
        <v>0</v>
      </c>
      <c r="V25" s="69">
        <f t="shared" si="4"/>
        <v>0</v>
      </c>
      <c r="W25" s="68">
        <f t="shared" si="8"/>
        <v>0</v>
      </c>
      <c r="X25" s="122">
        <f t="shared" si="9"/>
        <v>0</v>
      </c>
      <c r="Y25" s="365">
        <f t="shared" si="5"/>
        <v>0</v>
      </c>
      <c r="Z25" s="365"/>
      <c r="AA25" s="116" t="str">
        <f t="shared" si="6"/>
        <v>sf</v>
      </c>
      <c r="AB25" s="11"/>
    </row>
    <row r="26" spans="1:28" ht="15" customHeight="1" thickBot="1">
      <c r="A26" s="72">
        <v>4</v>
      </c>
      <c r="B26" s="371"/>
      <c r="C26" s="367"/>
      <c r="D26" s="367"/>
      <c r="E26" s="367"/>
      <c r="F26" s="82">
        <v>0</v>
      </c>
      <c r="G26" s="83" t="s">
        <v>20</v>
      </c>
      <c r="H26" s="73">
        <v>0</v>
      </c>
      <c r="I26" s="74" t="s">
        <v>21</v>
      </c>
      <c r="J26" s="75">
        <v>0</v>
      </c>
      <c r="K26" s="65">
        <f t="shared" si="0"/>
        <v>0</v>
      </c>
      <c r="L26" s="67">
        <f t="shared" si="1"/>
        <v>0</v>
      </c>
      <c r="M26" s="73">
        <v>0</v>
      </c>
      <c r="N26" s="74" t="s">
        <v>20</v>
      </c>
      <c r="O26" s="75">
        <v>0</v>
      </c>
      <c r="P26" s="67">
        <f t="shared" si="2"/>
        <v>0</v>
      </c>
      <c r="Q26" s="73">
        <v>0</v>
      </c>
      <c r="R26" s="64" t="s">
        <v>21</v>
      </c>
      <c r="S26" s="75">
        <v>0</v>
      </c>
      <c r="T26" s="67">
        <f t="shared" si="3"/>
        <v>0</v>
      </c>
      <c r="U26" s="68">
        <f t="shared" si="7"/>
        <v>0</v>
      </c>
      <c r="V26" s="69">
        <f t="shared" si="4"/>
        <v>0</v>
      </c>
      <c r="W26" s="68">
        <f t="shared" si="8"/>
        <v>0</v>
      </c>
      <c r="X26" s="122">
        <f t="shared" si="9"/>
        <v>0</v>
      </c>
      <c r="Y26" s="365">
        <f t="shared" si="5"/>
        <v>0</v>
      </c>
      <c r="Z26" s="365"/>
      <c r="AA26" s="116" t="str">
        <f t="shared" si="6"/>
        <v>sf</v>
      </c>
      <c r="AB26" s="11"/>
    </row>
    <row r="27" spans="1:35" ht="15" customHeight="1" thickBot="1">
      <c r="A27" s="72">
        <v>5</v>
      </c>
      <c r="B27" s="366"/>
      <c r="C27" s="367"/>
      <c r="D27" s="367"/>
      <c r="E27" s="367"/>
      <c r="F27" s="82">
        <v>0</v>
      </c>
      <c r="G27" s="83" t="s">
        <v>20</v>
      </c>
      <c r="H27" s="73">
        <v>0</v>
      </c>
      <c r="I27" s="74" t="s">
        <v>21</v>
      </c>
      <c r="J27" s="75">
        <v>0</v>
      </c>
      <c r="K27" s="65">
        <f t="shared" si="0"/>
        <v>0</v>
      </c>
      <c r="L27" s="67">
        <f t="shared" si="1"/>
        <v>0</v>
      </c>
      <c r="M27" s="73">
        <v>0</v>
      </c>
      <c r="N27" s="74" t="s">
        <v>20</v>
      </c>
      <c r="O27" s="75">
        <v>0</v>
      </c>
      <c r="P27" s="67">
        <f t="shared" si="2"/>
        <v>0</v>
      </c>
      <c r="Q27" s="73">
        <v>0</v>
      </c>
      <c r="R27" s="64" t="s">
        <v>21</v>
      </c>
      <c r="S27" s="75">
        <v>0</v>
      </c>
      <c r="T27" s="67">
        <f t="shared" si="3"/>
        <v>0</v>
      </c>
      <c r="U27" s="68">
        <f t="shared" si="7"/>
        <v>0</v>
      </c>
      <c r="V27" s="69">
        <f t="shared" si="4"/>
        <v>0</v>
      </c>
      <c r="W27" s="68">
        <f t="shared" si="8"/>
        <v>0</v>
      </c>
      <c r="X27" s="122">
        <f t="shared" si="9"/>
        <v>0</v>
      </c>
      <c r="Y27" s="365">
        <f t="shared" si="5"/>
        <v>0</v>
      </c>
      <c r="Z27" s="365"/>
      <c r="AA27" s="116" t="str">
        <f t="shared" si="6"/>
        <v>sf</v>
      </c>
      <c r="AB27" s="11"/>
      <c r="AI27" s="4"/>
    </row>
    <row r="28" spans="1:35" ht="15" customHeight="1" thickBot="1">
      <c r="A28" s="72">
        <v>6</v>
      </c>
      <c r="B28" s="371"/>
      <c r="C28" s="367"/>
      <c r="D28" s="367"/>
      <c r="E28" s="367"/>
      <c r="F28" s="82">
        <v>0</v>
      </c>
      <c r="G28" s="106" t="s">
        <v>20</v>
      </c>
      <c r="H28" s="73">
        <v>0</v>
      </c>
      <c r="I28" s="74" t="s">
        <v>21</v>
      </c>
      <c r="J28" s="75">
        <v>0</v>
      </c>
      <c r="K28" s="65">
        <f t="shared" si="0"/>
        <v>0</v>
      </c>
      <c r="L28" s="67">
        <f t="shared" si="1"/>
        <v>0</v>
      </c>
      <c r="M28" s="73">
        <v>0</v>
      </c>
      <c r="N28" s="74" t="s">
        <v>20</v>
      </c>
      <c r="O28" s="75">
        <v>0</v>
      </c>
      <c r="P28" s="67">
        <f t="shared" si="2"/>
        <v>0</v>
      </c>
      <c r="Q28" s="73">
        <v>0</v>
      </c>
      <c r="R28" s="64" t="s">
        <v>21</v>
      </c>
      <c r="S28" s="75">
        <v>0</v>
      </c>
      <c r="T28" s="67">
        <f t="shared" si="3"/>
        <v>0</v>
      </c>
      <c r="U28" s="68">
        <f>+T28+P28+L28</f>
        <v>0</v>
      </c>
      <c r="V28" s="69">
        <f t="shared" si="4"/>
        <v>0</v>
      </c>
      <c r="W28" s="68">
        <f>U28*V28</f>
        <v>0</v>
      </c>
      <c r="X28" s="122">
        <f>W28+U28</f>
        <v>0</v>
      </c>
      <c r="Y28" s="365">
        <f t="shared" si="5"/>
        <v>0</v>
      </c>
      <c r="Z28" s="365"/>
      <c r="AA28" s="116" t="str">
        <f t="shared" si="6"/>
        <v>sf</v>
      </c>
      <c r="AB28" s="11"/>
      <c r="AI28" s="4"/>
    </row>
    <row r="29" spans="1:35" ht="15" customHeight="1" thickBot="1">
      <c r="A29" s="60"/>
      <c r="B29" s="411" t="s">
        <v>13</v>
      </c>
      <c r="C29" s="411"/>
      <c r="D29" s="411"/>
      <c r="E29" s="411"/>
      <c r="F29" s="78"/>
      <c r="G29" s="78"/>
      <c r="H29" s="77"/>
      <c r="I29" s="77"/>
      <c r="J29" s="77"/>
      <c r="K29" s="77"/>
      <c r="L29" s="77"/>
      <c r="M29" s="77"/>
      <c r="N29" s="77"/>
      <c r="O29" s="77"/>
      <c r="P29" s="77"/>
      <c r="Q29" s="77"/>
      <c r="R29" s="77"/>
      <c r="S29" s="77"/>
      <c r="T29" s="77"/>
      <c r="U29" s="77"/>
      <c r="V29" s="77"/>
      <c r="W29" s="77"/>
      <c r="X29" s="123"/>
      <c r="Y29" s="125"/>
      <c r="Z29" s="126"/>
      <c r="AA29" s="124"/>
      <c r="AB29" s="11"/>
      <c r="AI29" s="6"/>
    </row>
    <row r="30" spans="1:30" ht="15" customHeight="1" thickBot="1">
      <c r="A30" s="72">
        <v>7</v>
      </c>
      <c r="B30" s="366"/>
      <c r="C30" s="367"/>
      <c r="D30" s="367"/>
      <c r="E30" s="367"/>
      <c r="F30" s="82">
        <v>0</v>
      </c>
      <c r="G30" s="83" t="s">
        <v>20</v>
      </c>
      <c r="H30" s="63">
        <v>0</v>
      </c>
      <c r="I30" s="64" t="s">
        <v>21</v>
      </c>
      <c r="J30" s="66">
        <v>0</v>
      </c>
      <c r="K30" s="65">
        <f aca="true" t="shared" si="10" ref="K30:K43">IF(H30&lt;&gt;0,F30/H30,0)</f>
        <v>0</v>
      </c>
      <c r="L30" s="67">
        <f aca="true" t="shared" si="11" ref="L30:L43">J30*H30</f>
        <v>0</v>
      </c>
      <c r="M30" s="76">
        <v>0</v>
      </c>
      <c r="N30" s="74" t="s">
        <v>20</v>
      </c>
      <c r="O30" s="66">
        <v>0</v>
      </c>
      <c r="P30" s="67">
        <f aca="true" t="shared" si="12" ref="P30:P49">O30*M30</f>
        <v>0</v>
      </c>
      <c r="Q30" s="76">
        <v>0</v>
      </c>
      <c r="R30" s="64" t="s">
        <v>21</v>
      </c>
      <c r="S30" s="66">
        <v>0</v>
      </c>
      <c r="T30" s="67">
        <f aca="true" t="shared" si="13" ref="T30:T50">S30*Q30</f>
        <v>0</v>
      </c>
      <c r="U30" s="68">
        <f t="shared" si="7"/>
        <v>0</v>
      </c>
      <c r="V30" s="69">
        <f aca="true" t="shared" si="14" ref="V30:V43">SUM($T$11+$T$9+$T$7)</f>
        <v>0</v>
      </c>
      <c r="W30" s="68">
        <f t="shared" si="8"/>
        <v>0</v>
      </c>
      <c r="X30" s="122">
        <f t="shared" si="9"/>
        <v>0</v>
      </c>
      <c r="Y30" s="365">
        <f aca="true" t="shared" si="15" ref="Y30:Y43">IF(F30=0,0,X30/F30)</f>
        <v>0</v>
      </c>
      <c r="Z30" s="365"/>
      <c r="AA30" s="116" t="str">
        <f aca="true" t="shared" si="16" ref="AA30:AA43">+G30</f>
        <v>sf</v>
      </c>
      <c r="AB30" s="11"/>
      <c r="AD30" s="12"/>
    </row>
    <row r="31" spans="1:34" ht="15" customHeight="1" thickBot="1">
      <c r="A31" s="72">
        <v>8</v>
      </c>
      <c r="B31" s="366"/>
      <c r="C31" s="367"/>
      <c r="D31" s="367"/>
      <c r="E31" s="367"/>
      <c r="F31" s="82">
        <v>0</v>
      </c>
      <c r="G31" s="83" t="s">
        <v>20</v>
      </c>
      <c r="H31" s="63">
        <v>0</v>
      </c>
      <c r="I31" s="64" t="s">
        <v>21</v>
      </c>
      <c r="J31" s="66">
        <v>0</v>
      </c>
      <c r="K31" s="65">
        <f t="shared" si="10"/>
        <v>0</v>
      </c>
      <c r="L31" s="67">
        <f t="shared" si="11"/>
        <v>0</v>
      </c>
      <c r="M31" s="76">
        <v>0</v>
      </c>
      <c r="N31" s="74" t="s">
        <v>20</v>
      </c>
      <c r="O31" s="66">
        <v>0</v>
      </c>
      <c r="P31" s="67">
        <f t="shared" si="12"/>
        <v>0</v>
      </c>
      <c r="Q31" s="76">
        <v>0</v>
      </c>
      <c r="R31" s="64" t="s">
        <v>21</v>
      </c>
      <c r="S31" s="66">
        <v>0</v>
      </c>
      <c r="T31" s="67">
        <f t="shared" si="13"/>
        <v>0</v>
      </c>
      <c r="U31" s="68">
        <f t="shared" si="7"/>
        <v>0</v>
      </c>
      <c r="V31" s="69">
        <f t="shared" si="14"/>
        <v>0</v>
      </c>
      <c r="W31" s="68">
        <f t="shared" si="8"/>
        <v>0</v>
      </c>
      <c r="X31" s="122">
        <f t="shared" si="9"/>
        <v>0</v>
      </c>
      <c r="Y31" s="365">
        <f t="shared" si="15"/>
        <v>0</v>
      </c>
      <c r="Z31" s="365"/>
      <c r="AA31" s="116" t="str">
        <f t="shared" si="16"/>
        <v>sf</v>
      </c>
      <c r="AB31" s="11"/>
      <c r="AD31" s="12"/>
      <c r="AH31" s="4"/>
    </row>
    <row r="32" spans="1:34" ht="15" customHeight="1" thickBot="1">
      <c r="A32" s="72">
        <v>9</v>
      </c>
      <c r="B32" s="366"/>
      <c r="C32" s="367"/>
      <c r="D32" s="367"/>
      <c r="E32" s="367"/>
      <c r="F32" s="82">
        <v>0</v>
      </c>
      <c r="G32" s="83" t="s">
        <v>20</v>
      </c>
      <c r="H32" s="63">
        <v>0</v>
      </c>
      <c r="I32" s="64" t="s">
        <v>21</v>
      </c>
      <c r="J32" s="66">
        <v>0</v>
      </c>
      <c r="K32" s="65">
        <f t="shared" si="10"/>
        <v>0</v>
      </c>
      <c r="L32" s="67">
        <f t="shared" si="11"/>
        <v>0</v>
      </c>
      <c r="M32" s="76">
        <v>0</v>
      </c>
      <c r="N32" s="74" t="s">
        <v>20</v>
      </c>
      <c r="O32" s="66">
        <v>0</v>
      </c>
      <c r="P32" s="67">
        <f t="shared" si="12"/>
        <v>0</v>
      </c>
      <c r="Q32" s="76">
        <v>0</v>
      </c>
      <c r="R32" s="64" t="s">
        <v>21</v>
      </c>
      <c r="S32" s="66">
        <v>0</v>
      </c>
      <c r="T32" s="67">
        <f t="shared" si="13"/>
        <v>0</v>
      </c>
      <c r="U32" s="68">
        <f t="shared" si="7"/>
        <v>0</v>
      </c>
      <c r="V32" s="69">
        <f t="shared" si="14"/>
        <v>0</v>
      </c>
      <c r="W32" s="68">
        <f t="shared" si="8"/>
        <v>0</v>
      </c>
      <c r="X32" s="122">
        <f t="shared" si="9"/>
        <v>0</v>
      </c>
      <c r="Y32" s="365">
        <f t="shared" si="15"/>
        <v>0</v>
      </c>
      <c r="Z32" s="365"/>
      <c r="AA32" s="116" t="str">
        <f t="shared" si="16"/>
        <v>sf</v>
      </c>
      <c r="AB32" s="11"/>
      <c r="AH32" s="5"/>
    </row>
    <row r="33" spans="1:28" ht="15" customHeight="1" thickBot="1">
      <c r="A33" s="72">
        <v>10</v>
      </c>
      <c r="B33" s="366"/>
      <c r="C33" s="367"/>
      <c r="D33" s="367"/>
      <c r="E33" s="367"/>
      <c r="F33" s="82">
        <v>0</v>
      </c>
      <c r="G33" s="83" t="s">
        <v>20</v>
      </c>
      <c r="H33" s="63">
        <v>0</v>
      </c>
      <c r="I33" s="64" t="s">
        <v>21</v>
      </c>
      <c r="J33" s="66">
        <v>0</v>
      </c>
      <c r="K33" s="65">
        <f t="shared" si="10"/>
        <v>0</v>
      </c>
      <c r="L33" s="67">
        <f t="shared" si="11"/>
        <v>0</v>
      </c>
      <c r="M33" s="76">
        <v>0</v>
      </c>
      <c r="N33" s="74" t="s">
        <v>20</v>
      </c>
      <c r="O33" s="66">
        <v>0</v>
      </c>
      <c r="P33" s="67">
        <f t="shared" si="12"/>
        <v>0</v>
      </c>
      <c r="Q33" s="76">
        <v>0</v>
      </c>
      <c r="R33" s="64" t="s">
        <v>21</v>
      </c>
      <c r="S33" s="66">
        <v>0</v>
      </c>
      <c r="T33" s="67">
        <f t="shared" si="13"/>
        <v>0</v>
      </c>
      <c r="U33" s="68">
        <f t="shared" si="7"/>
        <v>0</v>
      </c>
      <c r="V33" s="69">
        <f t="shared" si="14"/>
        <v>0</v>
      </c>
      <c r="W33" s="68">
        <f t="shared" si="8"/>
        <v>0</v>
      </c>
      <c r="X33" s="122">
        <f t="shared" si="9"/>
        <v>0</v>
      </c>
      <c r="Y33" s="365">
        <f t="shared" si="15"/>
        <v>0</v>
      </c>
      <c r="Z33" s="365"/>
      <c r="AA33" s="116" t="str">
        <f t="shared" si="16"/>
        <v>sf</v>
      </c>
      <c r="AB33" s="11"/>
    </row>
    <row r="34" spans="1:30" ht="15" customHeight="1" thickBot="1">
      <c r="A34" s="72">
        <v>11</v>
      </c>
      <c r="B34" s="366"/>
      <c r="C34" s="367"/>
      <c r="D34" s="367"/>
      <c r="E34" s="367"/>
      <c r="F34" s="82">
        <v>0</v>
      </c>
      <c r="G34" s="83" t="s">
        <v>20</v>
      </c>
      <c r="H34" s="63">
        <v>0</v>
      </c>
      <c r="I34" s="64" t="s">
        <v>21</v>
      </c>
      <c r="J34" s="66">
        <v>0</v>
      </c>
      <c r="K34" s="65">
        <f t="shared" si="10"/>
        <v>0</v>
      </c>
      <c r="L34" s="67">
        <f t="shared" si="11"/>
        <v>0</v>
      </c>
      <c r="M34" s="76">
        <v>0</v>
      </c>
      <c r="N34" s="74" t="s">
        <v>20</v>
      </c>
      <c r="O34" s="66">
        <v>0</v>
      </c>
      <c r="P34" s="67">
        <f t="shared" si="12"/>
        <v>0</v>
      </c>
      <c r="Q34" s="76">
        <v>0</v>
      </c>
      <c r="R34" s="64" t="s">
        <v>21</v>
      </c>
      <c r="S34" s="66">
        <v>0</v>
      </c>
      <c r="T34" s="67">
        <f t="shared" si="13"/>
        <v>0</v>
      </c>
      <c r="U34" s="68">
        <f t="shared" si="7"/>
        <v>0</v>
      </c>
      <c r="V34" s="69">
        <f t="shared" si="14"/>
        <v>0</v>
      </c>
      <c r="W34" s="68">
        <f t="shared" si="8"/>
        <v>0</v>
      </c>
      <c r="X34" s="122">
        <f t="shared" si="9"/>
        <v>0</v>
      </c>
      <c r="Y34" s="365">
        <f t="shared" si="15"/>
        <v>0</v>
      </c>
      <c r="Z34" s="365"/>
      <c r="AA34" s="116" t="str">
        <f t="shared" si="16"/>
        <v>sf</v>
      </c>
      <c r="AB34" s="11"/>
      <c r="AD34" s="12"/>
    </row>
    <row r="35" spans="1:30" ht="15" customHeight="1" thickBot="1">
      <c r="A35" s="72">
        <v>12</v>
      </c>
      <c r="B35" s="366"/>
      <c r="C35" s="367"/>
      <c r="D35" s="367"/>
      <c r="E35" s="367"/>
      <c r="F35" s="82">
        <v>0</v>
      </c>
      <c r="G35" s="83" t="s">
        <v>20</v>
      </c>
      <c r="H35" s="63">
        <v>0</v>
      </c>
      <c r="I35" s="64" t="s">
        <v>21</v>
      </c>
      <c r="J35" s="66">
        <v>0</v>
      </c>
      <c r="K35" s="65">
        <f t="shared" si="10"/>
        <v>0</v>
      </c>
      <c r="L35" s="67">
        <f t="shared" si="11"/>
        <v>0</v>
      </c>
      <c r="M35" s="76">
        <v>0</v>
      </c>
      <c r="N35" s="74" t="s">
        <v>20</v>
      </c>
      <c r="O35" s="66">
        <v>0</v>
      </c>
      <c r="P35" s="67">
        <f t="shared" si="12"/>
        <v>0</v>
      </c>
      <c r="Q35" s="76">
        <v>0</v>
      </c>
      <c r="R35" s="64" t="s">
        <v>21</v>
      </c>
      <c r="S35" s="66">
        <v>0</v>
      </c>
      <c r="T35" s="67">
        <f t="shared" si="13"/>
        <v>0</v>
      </c>
      <c r="U35" s="68">
        <f t="shared" si="7"/>
        <v>0</v>
      </c>
      <c r="V35" s="69">
        <f t="shared" si="14"/>
        <v>0</v>
      </c>
      <c r="W35" s="68">
        <f t="shared" si="8"/>
        <v>0</v>
      </c>
      <c r="X35" s="122">
        <f t="shared" si="9"/>
        <v>0</v>
      </c>
      <c r="Y35" s="365">
        <f t="shared" si="15"/>
        <v>0</v>
      </c>
      <c r="Z35" s="365"/>
      <c r="AA35" s="116" t="str">
        <f t="shared" si="16"/>
        <v>sf</v>
      </c>
      <c r="AB35" s="11"/>
      <c r="AD35" s="12"/>
    </row>
    <row r="36" spans="1:30" ht="15" customHeight="1" thickBot="1">
      <c r="A36" s="72">
        <v>13</v>
      </c>
      <c r="B36" s="366"/>
      <c r="C36" s="367"/>
      <c r="D36" s="367"/>
      <c r="E36" s="367"/>
      <c r="F36" s="82">
        <v>0</v>
      </c>
      <c r="G36" s="83" t="s">
        <v>20</v>
      </c>
      <c r="H36" s="63">
        <v>0</v>
      </c>
      <c r="I36" s="64" t="s">
        <v>21</v>
      </c>
      <c r="J36" s="66">
        <v>0</v>
      </c>
      <c r="K36" s="65">
        <f t="shared" si="10"/>
        <v>0</v>
      </c>
      <c r="L36" s="67">
        <f t="shared" si="11"/>
        <v>0</v>
      </c>
      <c r="M36" s="76">
        <v>0</v>
      </c>
      <c r="N36" s="74" t="s">
        <v>20</v>
      </c>
      <c r="O36" s="66">
        <v>0</v>
      </c>
      <c r="P36" s="67">
        <f t="shared" si="12"/>
        <v>0</v>
      </c>
      <c r="Q36" s="76">
        <v>0</v>
      </c>
      <c r="R36" s="64" t="s">
        <v>21</v>
      </c>
      <c r="S36" s="66">
        <v>0</v>
      </c>
      <c r="T36" s="67">
        <f t="shared" si="13"/>
        <v>0</v>
      </c>
      <c r="U36" s="68">
        <f t="shared" si="7"/>
        <v>0</v>
      </c>
      <c r="V36" s="69">
        <f t="shared" si="14"/>
        <v>0</v>
      </c>
      <c r="W36" s="68">
        <f t="shared" si="8"/>
        <v>0</v>
      </c>
      <c r="X36" s="122">
        <f t="shared" si="9"/>
        <v>0</v>
      </c>
      <c r="Y36" s="365">
        <f t="shared" si="15"/>
        <v>0</v>
      </c>
      <c r="Z36" s="365"/>
      <c r="AA36" s="116" t="str">
        <f t="shared" si="16"/>
        <v>sf</v>
      </c>
      <c r="AB36" s="11"/>
      <c r="AD36" s="12"/>
    </row>
    <row r="37" spans="1:28" ht="15" customHeight="1" thickBot="1">
      <c r="A37" s="72">
        <v>14</v>
      </c>
      <c r="B37" s="366"/>
      <c r="C37" s="367"/>
      <c r="D37" s="367"/>
      <c r="E37" s="367"/>
      <c r="F37" s="82">
        <v>0</v>
      </c>
      <c r="G37" s="83" t="s">
        <v>20</v>
      </c>
      <c r="H37" s="63">
        <v>0</v>
      </c>
      <c r="I37" s="64" t="s">
        <v>21</v>
      </c>
      <c r="J37" s="66">
        <v>1</v>
      </c>
      <c r="K37" s="65">
        <f t="shared" si="10"/>
        <v>0</v>
      </c>
      <c r="L37" s="67">
        <f t="shared" si="11"/>
        <v>0</v>
      </c>
      <c r="M37" s="76">
        <v>0</v>
      </c>
      <c r="N37" s="74" t="s">
        <v>20</v>
      </c>
      <c r="O37" s="66">
        <v>0</v>
      </c>
      <c r="P37" s="67">
        <f t="shared" si="12"/>
        <v>0</v>
      </c>
      <c r="Q37" s="76">
        <v>0</v>
      </c>
      <c r="R37" s="64" t="s">
        <v>21</v>
      </c>
      <c r="S37" s="66">
        <v>0</v>
      </c>
      <c r="T37" s="67">
        <f t="shared" si="13"/>
        <v>0</v>
      </c>
      <c r="U37" s="68">
        <f t="shared" si="7"/>
        <v>0</v>
      </c>
      <c r="V37" s="69">
        <f t="shared" si="14"/>
        <v>0</v>
      </c>
      <c r="W37" s="68">
        <f t="shared" si="8"/>
        <v>0</v>
      </c>
      <c r="X37" s="122">
        <f t="shared" si="9"/>
        <v>0</v>
      </c>
      <c r="Y37" s="365">
        <f t="shared" si="15"/>
        <v>0</v>
      </c>
      <c r="Z37" s="365"/>
      <c r="AA37" s="116" t="str">
        <f t="shared" si="16"/>
        <v>sf</v>
      </c>
      <c r="AB37" s="11"/>
    </row>
    <row r="38" spans="1:28" ht="15" customHeight="1" thickBot="1">
      <c r="A38" s="72">
        <v>15</v>
      </c>
      <c r="B38" s="366"/>
      <c r="C38" s="367"/>
      <c r="D38" s="367"/>
      <c r="E38" s="367"/>
      <c r="F38" s="82">
        <v>0</v>
      </c>
      <c r="G38" s="83" t="s">
        <v>20</v>
      </c>
      <c r="H38" s="63">
        <v>0</v>
      </c>
      <c r="I38" s="64" t="s">
        <v>21</v>
      </c>
      <c r="J38" s="66">
        <v>0</v>
      </c>
      <c r="K38" s="65">
        <f t="shared" si="10"/>
        <v>0</v>
      </c>
      <c r="L38" s="67">
        <f t="shared" si="11"/>
        <v>0</v>
      </c>
      <c r="M38" s="76">
        <v>0</v>
      </c>
      <c r="N38" s="74" t="s">
        <v>20</v>
      </c>
      <c r="O38" s="66">
        <v>0</v>
      </c>
      <c r="P38" s="67">
        <f t="shared" si="12"/>
        <v>0</v>
      </c>
      <c r="Q38" s="76">
        <v>0</v>
      </c>
      <c r="R38" s="64" t="s">
        <v>21</v>
      </c>
      <c r="S38" s="66">
        <v>0</v>
      </c>
      <c r="T38" s="67">
        <f t="shared" si="13"/>
        <v>0</v>
      </c>
      <c r="U38" s="68">
        <f t="shared" si="7"/>
        <v>0</v>
      </c>
      <c r="V38" s="69">
        <f t="shared" si="14"/>
        <v>0</v>
      </c>
      <c r="W38" s="68">
        <f t="shared" si="8"/>
        <v>0</v>
      </c>
      <c r="X38" s="122">
        <f t="shared" si="9"/>
        <v>0</v>
      </c>
      <c r="Y38" s="365">
        <f t="shared" si="15"/>
        <v>0</v>
      </c>
      <c r="Z38" s="365"/>
      <c r="AA38" s="116" t="str">
        <f t="shared" si="16"/>
        <v>sf</v>
      </c>
      <c r="AB38" s="11"/>
    </row>
    <row r="39" spans="1:30" ht="15" customHeight="1" thickBot="1">
      <c r="A39" s="72">
        <v>16</v>
      </c>
      <c r="B39" s="366"/>
      <c r="C39" s="367"/>
      <c r="D39" s="367"/>
      <c r="E39" s="367"/>
      <c r="F39" s="82">
        <v>0</v>
      </c>
      <c r="G39" s="83" t="s">
        <v>20</v>
      </c>
      <c r="H39" s="63">
        <v>0</v>
      </c>
      <c r="I39" s="64" t="s">
        <v>21</v>
      </c>
      <c r="J39" s="66">
        <v>0</v>
      </c>
      <c r="K39" s="65">
        <f t="shared" si="10"/>
        <v>0</v>
      </c>
      <c r="L39" s="67">
        <f t="shared" si="11"/>
        <v>0</v>
      </c>
      <c r="M39" s="76">
        <v>0</v>
      </c>
      <c r="N39" s="74" t="s">
        <v>20</v>
      </c>
      <c r="O39" s="66">
        <v>0</v>
      </c>
      <c r="P39" s="67">
        <f t="shared" si="12"/>
        <v>0</v>
      </c>
      <c r="Q39" s="76">
        <v>0</v>
      </c>
      <c r="R39" s="64" t="s">
        <v>21</v>
      </c>
      <c r="S39" s="66">
        <v>0</v>
      </c>
      <c r="T39" s="67">
        <f t="shared" si="13"/>
        <v>0</v>
      </c>
      <c r="U39" s="68">
        <f t="shared" si="7"/>
        <v>0</v>
      </c>
      <c r="V39" s="69">
        <f t="shared" si="14"/>
        <v>0</v>
      </c>
      <c r="W39" s="68">
        <f t="shared" si="8"/>
        <v>0</v>
      </c>
      <c r="X39" s="122">
        <f t="shared" si="9"/>
        <v>0</v>
      </c>
      <c r="Y39" s="365">
        <f t="shared" si="15"/>
        <v>0</v>
      </c>
      <c r="Z39" s="365"/>
      <c r="AA39" s="116" t="str">
        <f t="shared" si="16"/>
        <v>sf</v>
      </c>
      <c r="AB39" s="11"/>
      <c r="AD39" s="12"/>
    </row>
    <row r="40" spans="1:30" ht="15" customHeight="1" thickBot="1">
      <c r="A40" s="72">
        <v>17</v>
      </c>
      <c r="B40" s="366"/>
      <c r="C40" s="367"/>
      <c r="D40" s="367"/>
      <c r="E40" s="367"/>
      <c r="F40" s="82">
        <v>0</v>
      </c>
      <c r="G40" s="83" t="s">
        <v>20</v>
      </c>
      <c r="H40" s="63">
        <v>0</v>
      </c>
      <c r="I40" s="64" t="s">
        <v>21</v>
      </c>
      <c r="J40" s="66">
        <v>0</v>
      </c>
      <c r="K40" s="65">
        <f t="shared" si="10"/>
        <v>0</v>
      </c>
      <c r="L40" s="67">
        <f t="shared" si="11"/>
        <v>0</v>
      </c>
      <c r="M40" s="76">
        <v>0</v>
      </c>
      <c r="N40" s="74" t="s">
        <v>20</v>
      </c>
      <c r="O40" s="66">
        <v>0</v>
      </c>
      <c r="P40" s="67">
        <f t="shared" si="12"/>
        <v>0</v>
      </c>
      <c r="Q40" s="76">
        <v>0</v>
      </c>
      <c r="R40" s="64" t="s">
        <v>21</v>
      </c>
      <c r="S40" s="66">
        <v>0</v>
      </c>
      <c r="T40" s="67">
        <f t="shared" si="13"/>
        <v>0</v>
      </c>
      <c r="U40" s="68">
        <f t="shared" si="7"/>
        <v>0</v>
      </c>
      <c r="V40" s="69">
        <f t="shared" si="14"/>
        <v>0</v>
      </c>
      <c r="W40" s="68">
        <f t="shared" si="8"/>
        <v>0</v>
      </c>
      <c r="X40" s="122">
        <f t="shared" si="9"/>
        <v>0</v>
      </c>
      <c r="Y40" s="365">
        <f t="shared" si="15"/>
        <v>0</v>
      </c>
      <c r="Z40" s="365"/>
      <c r="AA40" s="116" t="str">
        <f t="shared" si="16"/>
        <v>sf</v>
      </c>
      <c r="AB40" s="11"/>
      <c r="AD40" s="12"/>
    </row>
    <row r="41" spans="1:28" ht="15" customHeight="1" thickBot="1">
      <c r="A41" s="72">
        <v>18</v>
      </c>
      <c r="B41" s="366"/>
      <c r="C41" s="367"/>
      <c r="D41" s="367"/>
      <c r="E41" s="367"/>
      <c r="F41" s="82">
        <v>0</v>
      </c>
      <c r="G41" s="83" t="s">
        <v>20</v>
      </c>
      <c r="H41" s="63">
        <v>0.001</v>
      </c>
      <c r="I41" s="64" t="s">
        <v>21</v>
      </c>
      <c r="J41" s="66">
        <v>0.001</v>
      </c>
      <c r="K41" s="65">
        <f t="shared" si="10"/>
        <v>0</v>
      </c>
      <c r="L41" s="67">
        <f t="shared" si="11"/>
        <v>1E-06</v>
      </c>
      <c r="M41" s="76">
        <v>0</v>
      </c>
      <c r="N41" s="74" t="s">
        <v>20</v>
      </c>
      <c r="O41" s="66">
        <v>0</v>
      </c>
      <c r="P41" s="67">
        <f t="shared" si="12"/>
        <v>0</v>
      </c>
      <c r="Q41" s="76">
        <v>0</v>
      </c>
      <c r="R41" s="64" t="s">
        <v>21</v>
      </c>
      <c r="S41" s="66">
        <v>0</v>
      </c>
      <c r="T41" s="67">
        <f t="shared" si="13"/>
        <v>0</v>
      </c>
      <c r="U41" s="68">
        <f t="shared" si="7"/>
        <v>1E-06</v>
      </c>
      <c r="V41" s="69">
        <f t="shared" si="14"/>
        <v>0</v>
      </c>
      <c r="W41" s="68">
        <f t="shared" si="8"/>
        <v>0</v>
      </c>
      <c r="X41" s="122">
        <f t="shared" si="9"/>
        <v>1E-06</v>
      </c>
      <c r="Y41" s="365">
        <f t="shared" si="15"/>
        <v>0</v>
      </c>
      <c r="Z41" s="365"/>
      <c r="AA41" s="116" t="str">
        <f t="shared" si="16"/>
        <v>sf</v>
      </c>
      <c r="AB41" s="11"/>
    </row>
    <row r="42" spans="1:28" ht="15" customHeight="1" thickBot="1">
      <c r="A42" s="72">
        <v>19</v>
      </c>
      <c r="B42" s="366"/>
      <c r="C42" s="367"/>
      <c r="D42" s="367"/>
      <c r="E42" s="367"/>
      <c r="F42" s="82">
        <v>0</v>
      </c>
      <c r="G42" s="83" t="s">
        <v>20</v>
      </c>
      <c r="H42" s="63">
        <v>0</v>
      </c>
      <c r="I42" s="64" t="s">
        <v>21</v>
      </c>
      <c r="J42" s="66">
        <v>0.001</v>
      </c>
      <c r="K42" s="65">
        <f t="shared" si="10"/>
        <v>0</v>
      </c>
      <c r="L42" s="67">
        <f t="shared" si="11"/>
        <v>0</v>
      </c>
      <c r="M42" s="76">
        <v>0</v>
      </c>
      <c r="N42" s="74" t="s">
        <v>20</v>
      </c>
      <c r="O42" s="66">
        <v>0</v>
      </c>
      <c r="P42" s="67">
        <f>O42*M42</f>
        <v>0</v>
      </c>
      <c r="Q42" s="76">
        <v>0</v>
      </c>
      <c r="R42" s="64" t="s">
        <v>21</v>
      </c>
      <c r="S42" s="66">
        <v>0</v>
      </c>
      <c r="T42" s="67">
        <f>S42*Q42</f>
        <v>0</v>
      </c>
      <c r="U42" s="68">
        <f>+T42+P42+L42</f>
        <v>0</v>
      </c>
      <c r="V42" s="69">
        <f t="shared" si="14"/>
        <v>0</v>
      </c>
      <c r="W42" s="68">
        <f>U42*V42</f>
        <v>0</v>
      </c>
      <c r="X42" s="122">
        <f>W42+U42</f>
        <v>0</v>
      </c>
      <c r="Y42" s="365">
        <f t="shared" si="15"/>
        <v>0</v>
      </c>
      <c r="Z42" s="365"/>
      <c r="AA42" s="116" t="str">
        <f t="shared" si="16"/>
        <v>sf</v>
      </c>
      <c r="AB42" s="11"/>
    </row>
    <row r="43" spans="1:28" ht="15" customHeight="1" thickBot="1">
      <c r="A43" s="72">
        <v>20</v>
      </c>
      <c r="B43" s="366"/>
      <c r="C43" s="367"/>
      <c r="D43" s="367"/>
      <c r="E43" s="367"/>
      <c r="F43" s="82">
        <v>0</v>
      </c>
      <c r="G43" s="83" t="s">
        <v>20</v>
      </c>
      <c r="H43" s="63">
        <v>0</v>
      </c>
      <c r="I43" s="64" t="s">
        <v>21</v>
      </c>
      <c r="J43" s="66">
        <v>0</v>
      </c>
      <c r="K43" s="65">
        <f t="shared" si="10"/>
        <v>0</v>
      </c>
      <c r="L43" s="67">
        <f t="shared" si="11"/>
        <v>0</v>
      </c>
      <c r="M43" s="76">
        <v>0</v>
      </c>
      <c r="N43" s="74" t="s">
        <v>20</v>
      </c>
      <c r="O43" s="66">
        <v>0</v>
      </c>
      <c r="P43" s="67">
        <f t="shared" si="12"/>
        <v>0</v>
      </c>
      <c r="Q43" s="76">
        <v>0</v>
      </c>
      <c r="R43" s="64" t="s">
        <v>21</v>
      </c>
      <c r="S43" s="66">
        <v>0</v>
      </c>
      <c r="T43" s="67">
        <f t="shared" si="13"/>
        <v>0</v>
      </c>
      <c r="U43" s="68">
        <f t="shared" si="7"/>
        <v>0</v>
      </c>
      <c r="V43" s="69">
        <f t="shared" si="14"/>
        <v>0</v>
      </c>
      <c r="W43" s="68">
        <f t="shared" si="8"/>
        <v>0</v>
      </c>
      <c r="X43" s="122">
        <f t="shared" si="9"/>
        <v>0</v>
      </c>
      <c r="Y43" s="365">
        <f t="shared" si="15"/>
        <v>0</v>
      </c>
      <c r="Z43" s="365"/>
      <c r="AA43" s="116" t="str">
        <f t="shared" si="16"/>
        <v>sf</v>
      </c>
      <c r="AB43" s="11"/>
    </row>
    <row r="44" spans="1:35" ht="15" customHeight="1" thickBot="1">
      <c r="A44" s="60"/>
      <c r="B44" s="411" t="s">
        <v>18</v>
      </c>
      <c r="C44" s="411"/>
      <c r="D44" s="411"/>
      <c r="E44" s="411"/>
      <c r="F44" s="249" t="s">
        <v>190</v>
      </c>
      <c r="G44" s="250"/>
      <c r="H44" s="250"/>
      <c r="I44" s="250"/>
      <c r="J44" s="250"/>
      <c r="K44" s="250"/>
      <c r="L44" s="250"/>
      <c r="M44" s="248" t="s">
        <v>35</v>
      </c>
      <c r="N44" s="77"/>
      <c r="O44" s="77"/>
      <c r="P44" s="77"/>
      <c r="Q44" s="77"/>
      <c r="R44" s="77"/>
      <c r="S44" s="77"/>
      <c r="T44" s="77"/>
      <c r="U44" s="77"/>
      <c r="V44" s="77"/>
      <c r="W44" s="77"/>
      <c r="X44" s="123"/>
      <c r="Y44" s="125"/>
      <c r="Z44" s="127"/>
      <c r="AA44" s="124"/>
      <c r="AB44" s="11"/>
      <c r="AE44" s="2"/>
      <c r="AF44" s="2"/>
      <c r="AG44" s="2"/>
      <c r="AH44" s="5"/>
      <c r="AI44" s="6"/>
    </row>
    <row r="45" spans="1:28" ht="15" customHeight="1" thickBot="1">
      <c r="A45" s="72">
        <v>21</v>
      </c>
      <c r="B45" s="366"/>
      <c r="C45" s="367"/>
      <c r="D45" s="367"/>
      <c r="E45" s="367"/>
      <c r="F45" s="82">
        <v>0</v>
      </c>
      <c r="G45" s="83" t="s">
        <v>20</v>
      </c>
      <c r="H45" s="63">
        <v>0</v>
      </c>
      <c r="I45" s="64" t="s">
        <v>21</v>
      </c>
      <c r="J45" s="66">
        <v>0</v>
      </c>
      <c r="K45" s="65">
        <f aca="true" t="shared" si="17" ref="K45:K50">IF(H45&lt;&gt;0,F45/H45,0)</f>
        <v>0</v>
      </c>
      <c r="L45" s="67">
        <f aca="true" t="shared" si="18" ref="L45:L50">J45*H45</f>
        <v>0</v>
      </c>
      <c r="M45" s="63">
        <v>0</v>
      </c>
      <c r="N45" s="74" t="s">
        <v>20</v>
      </c>
      <c r="O45" s="66">
        <v>0</v>
      </c>
      <c r="P45" s="67">
        <f t="shared" si="12"/>
        <v>0</v>
      </c>
      <c r="Q45" s="63">
        <v>0</v>
      </c>
      <c r="R45" s="64" t="s">
        <v>21</v>
      </c>
      <c r="S45" s="66">
        <v>0</v>
      </c>
      <c r="T45" s="67">
        <f t="shared" si="13"/>
        <v>0</v>
      </c>
      <c r="U45" s="68">
        <f t="shared" si="7"/>
        <v>0</v>
      </c>
      <c r="V45" s="69">
        <f aca="true" t="shared" si="19" ref="V45:V50">SUM($T$11+$T$9+$T$7)</f>
        <v>0</v>
      </c>
      <c r="W45" s="68">
        <f t="shared" si="8"/>
        <v>0</v>
      </c>
      <c r="X45" s="122">
        <f t="shared" si="9"/>
        <v>0</v>
      </c>
      <c r="Y45" s="365">
        <f aca="true" t="shared" si="20" ref="Y45:Y50">IF(F45=0,0,X45/F45)</f>
        <v>0</v>
      </c>
      <c r="Z45" s="365"/>
      <c r="AA45" s="116" t="str">
        <f aca="true" t="shared" si="21" ref="AA45:AA50">+G45</f>
        <v>sf</v>
      </c>
      <c r="AB45" s="11"/>
    </row>
    <row r="46" spans="1:28" ht="15" customHeight="1" thickBot="1">
      <c r="A46" s="72">
        <v>22</v>
      </c>
      <c r="B46" s="366"/>
      <c r="C46" s="367"/>
      <c r="D46" s="367"/>
      <c r="E46" s="367"/>
      <c r="F46" s="82">
        <v>0</v>
      </c>
      <c r="G46" s="83" t="s">
        <v>20</v>
      </c>
      <c r="H46" s="63">
        <v>0</v>
      </c>
      <c r="I46" s="64" t="s">
        <v>21</v>
      </c>
      <c r="J46" s="66">
        <v>0</v>
      </c>
      <c r="K46" s="65">
        <f t="shared" si="17"/>
        <v>0</v>
      </c>
      <c r="L46" s="67">
        <f t="shared" si="18"/>
        <v>0</v>
      </c>
      <c r="M46" s="63">
        <v>0</v>
      </c>
      <c r="N46" s="74" t="s">
        <v>20</v>
      </c>
      <c r="O46" s="66">
        <v>0</v>
      </c>
      <c r="P46" s="67">
        <f t="shared" si="12"/>
        <v>0</v>
      </c>
      <c r="Q46" s="63">
        <v>0</v>
      </c>
      <c r="R46" s="64" t="s">
        <v>21</v>
      </c>
      <c r="S46" s="66">
        <v>0</v>
      </c>
      <c r="T46" s="67">
        <f t="shared" si="13"/>
        <v>0</v>
      </c>
      <c r="U46" s="68">
        <f t="shared" si="7"/>
        <v>0</v>
      </c>
      <c r="V46" s="69">
        <f t="shared" si="19"/>
        <v>0</v>
      </c>
      <c r="W46" s="68">
        <f t="shared" si="8"/>
        <v>0</v>
      </c>
      <c r="X46" s="122">
        <f t="shared" si="9"/>
        <v>0</v>
      </c>
      <c r="Y46" s="365">
        <f t="shared" si="20"/>
        <v>0</v>
      </c>
      <c r="Z46" s="365"/>
      <c r="AA46" s="116" t="str">
        <f t="shared" si="21"/>
        <v>sf</v>
      </c>
      <c r="AB46" s="11"/>
    </row>
    <row r="47" spans="1:28" ht="15" customHeight="1" thickBot="1">
      <c r="A47" s="72">
        <v>23</v>
      </c>
      <c r="B47" s="366"/>
      <c r="C47" s="367"/>
      <c r="D47" s="367"/>
      <c r="E47" s="367"/>
      <c r="F47" s="82">
        <v>0</v>
      </c>
      <c r="G47" s="83" t="s">
        <v>20</v>
      </c>
      <c r="H47" s="63">
        <v>0</v>
      </c>
      <c r="I47" s="64" t="s">
        <v>21</v>
      </c>
      <c r="J47" s="66">
        <v>0</v>
      </c>
      <c r="K47" s="65">
        <f t="shared" si="17"/>
        <v>0</v>
      </c>
      <c r="L47" s="67">
        <f t="shared" si="18"/>
        <v>0</v>
      </c>
      <c r="M47" s="63">
        <v>0</v>
      </c>
      <c r="N47" s="74" t="s">
        <v>20</v>
      </c>
      <c r="O47" s="66">
        <v>0</v>
      </c>
      <c r="P47" s="67">
        <f t="shared" si="12"/>
        <v>0</v>
      </c>
      <c r="Q47" s="63">
        <v>0</v>
      </c>
      <c r="R47" s="64" t="s">
        <v>21</v>
      </c>
      <c r="S47" s="66">
        <v>0</v>
      </c>
      <c r="T47" s="67">
        <f t="shared" si="13"/>
        <v>0</v>
      </c>
      <c r="U47" s="68">
        <f t="shared" si="7"/>
        <v>0</v>
      </c>
      <c r="V47" s="69">
        <f t="shared" si="19"/>
        <v>0</v>
      </c>
      <c r="W47" s="68">
        <f t="shared" si="8"/>
        <v>0</v>
      </c>
      <c r="X47" s="122">
        <f t="shared" si="9"/>
        <v>0</v>
      </c>
      <c r="Y47" s="365">
        <f t="shared" si="20"/>
        <v>0</v>
      </c>
      <c r="Z47" s="365"/>
      <c r="AA47" s="116" t="str">
        <f t="shared" si="21"/>
        <v>sf</v>
      </c>
      <c r="AB47" s="11"/>
    </row>
    <row r="48" spans="1:28" ht="15" customHeight="1" thickBot="1">
      <c r="A48" s="72">
        <v>24</v>
      </c>
      <c r="B48" s="366"/>
      <c r="C48" s="367"/>
      <c r="D48" s="367"/>
      <c r="E48" s="367"/>
      <c r="F48" s="82">
        <v>0</v>
      </c>
      <c r="G48" s="83" t="s">
        <v>20</v>
      </c>
      <c r="H48" s="63">
        <v>0</v>
      </c>
      <c r="I48" s="64" t="s">
        <v>21</v>
      </c>
      <c r="J48" s="66">
        <v>0</v>
      </c>
      <c r="K48" s="65">
        <f t="shared" si="17"/>
        <v>0</v>
      </c>
      <c r="L48" s="67">
        <f t="shared" si="18"/>
        <v>0</v>
      </c>
      <c r="M48" s="63">
        <v>0</v>
      </c>
      <c r="N48" s="74" t="s">
        <v>20</v>
      </c>
      <c r="O48" s="66">
        <v>0</v>
      </c>
      <c r="P48" s="67">
        <f t="shared" si="12"/>
        <v>0</v>
      </c>
      <c r="Q48" s="63">
        <v>0</v>
      </c>
      <c r="R48" s="64" t="s">
        <v>21</v>
      </c>
      <c r="S48" s="66">
        <v>0</v>
      </c>
      <c r="T48" s="67">
        <f t="shared" si="13"/>
        <v>0</v>
      </c>
      <c r="U48" s="68">
        <f t="shared" si="7"/>
        <v>0</v>
      </c>
      <c r="V48" s="69">
        <f t="shared" si="19"/>
        <v>0</v>
      </c>
      <c r="W48" s="68">
        <f t="shared" si="8"/>
        <v>0</v>
      </c>
      <c r="X48" s="122">
        <f t="shared" si="9"/>
        <v>0</v>
      </c>
      <c r="Y48" s="365">
        <f t="shared" si="20"/>
        <v>0</v>
      </c>
      <c r="Z48" s="365"/>
      <c r="AA48" s="116" t="str">
        <f t="shared" si="21"/>
        <v>sf</v>
      </c>
      <c r="AB48" s="11"/>
    </row>
    <row r="49" spans="1:28" ht="15" customHeight="1" thickBot="1">
      <c r="A49" s="72">
        <v>25</v>
      </c>
      <c r="B49" s="366"/>
      <c r="C49" s="367"/>
      <c r="D49" s="367"/>
      <c r="E49" s="367"/>
      <c r="F49" s="82">
        <v>0</v>
      </c>
      <c r="G49" s="83" t="s">
        <v>20</v>
      </c>
      <c r="H49" s="63">
        <v>0</v>
      </c>
      <c r="I49" s="64" t="s">
        <v>21</v>
      </c>
      <c r="J49" s="66">
        <v>0</v>
      </c>
      <c r="K49" s="65">
        <f t="shared" si="17"/>
        <v>0</v>
      </c>
      <c r="L49" s="67">
        <f t="shared" si="18"/>
        <v>0</v>
      </c>
      <c r="M49" s="63">
        <v>0</v>
      </c>
      <c r="N49" s="74" t="s">
        <v>20</v>
      </c>
      <c r="O49" s="66">
        <v>0</v>
      </c>
      <c r="P49" s="67">
        <f t="shared" si="12"/>
        <v>0</v>
      </c>
      <c r="Q49" s="63">
        <v>0</v>
      </c>
      <c r="R49" s="64" t="s">
        <v>21</v>
      </c>
      <c r="S49" s="66">
        <v>0</v>
      </c>
      <c r="T49" s="67">
        <f t="shared" si="13"/>
        <v>0</v>
      </c>
      <c r="U49" s="68">
        <f t="shared" si="7"/>
        <v>0</v>
      </c>
      <c r="V49" s="69">
        <f t="shared" si="19"/>
        <v>0</v>
      </c>
      <c r="W49" s="68">
        <f t="shared" si="8"/>
        <v>0</v>
      </c>
      <c r="X49" s="122">
        <f t="shared" si="9"/>
        <v>0</v>
      </c>
      <c r="Y49" s="365">
        <f t="shared" si="20"/>
        <v>0</v>
      </c>
      <c r="Z49" s="365"/>
      <c r="AA49" s="116" t="str">
        <f t="shared" si="21"/>
        <v>sf</v>
      </c>
      <c r="AB49" s="11"/>
    </row>
    <row r="50" spans="1:28" ht="15" customHeight="1" thickBot="1">
      <c r="A50" s="72">
        <v>26</v>
      </c>
      <c r="B50" s="368"/>
      <c r="C50" s="369"/>
      <c r="D50" s="369"/>
      <c r="E50" s="369"/>
      <c r="F50" s="200">
        <v>0</v>
      </c>
      <c r="G50" s="106" t="s">
        <v>20</v>
      </c>
      <c r="H50" s="201">
        <v>0</v>
      </c>
      <c r="I50" s="202" t="s">
        <v>21</v>
      </c>
      <c r="J50" s="203">
        <v>0</v>
      </c>
      <c r="K50" s="204">
        <f t="shared" si="17"/>
        <v>0</v>
      </c>
      <c r="L50" s="67">
        <f t="shared" si="18"/>
        <v>0</v>
      </c>
      <c r="M50" s="201">
        <v>0</v>
      </c>
      <c r="N50" s="205" t="s">
        <v>20</v>
      </c>
      <c r="O50" s="203">
        <v>0</v>
      </c>
      <c r="P50" s="67">
        <f>O50*M50</f>
        <v>0</v>
      </c>
      <c r="Q50" s="201">
        <v>0</v>
      </c>
      <c r="R50" s="202" t="s">
        <v>21</v>
      </c>
      <c r="S50" s="203">
        <v>0</v>
      </c>
      <c r="T50" s="67">
        <f t="shared" si="13"/>
        <v>0</v>
      </c>
      <c r="U50" s="206">
        <f t="shared" si="7"/>
        <v>0</v>
      </c>
      <c r="V50" s="207">
        <f t="shared" si="19"/>
        <v>0</v>
      </c>
      <c r="W50" s="206">
        <f t="shared" si="8"/>
        <v>0</v>
      </c>
      <c r="X50" s="122">
        <f t="shared" si="9"/>
        <v>0</v>
      </c>
      <c r="Y50" s="370">
        <f t="shared" si="20"/>
        <v>0</v>
      </c>
      <c r="Z50" s="370"/>
      <c r="AA50" s="116" t="str">
        <f t="shared" si="21"/>
        <v>sf</v>
      </c>
      <c r="AB50" s="53"/>
    </row>
    <row r="51" spans="1:28" ht="15" customHeight="1" thickBot="1">
      <c r="A51" s="352" t="s">
        <v>8</v>
      </c>
      <c r="B51" s="353"/>
      <c r="C51" s="353"/>
      <c r="D51" s="353"/>
      <c r="E51" s="353"/>
      <c r="F51" s="353"/>
      <c r="G51" s="354"/>
      <c r="H51" s="108"/>
      <c r="I51" s="109"/>
      <c r="J51" s="362" t="s">
        <v>133</v>
      </c>
      <c r="K51" s="362"/>
      <c r="L51" s="138">
        <f>SUM(L23:L50)</f>
        <v>1E-06</v>
      </c>
      <c r="M51" s="361" t="s">
        <v>132</v>
      </c>
      <c r="N51" s="362"/>
      <c r="O51" s="362"/>
      <c r="P51" s="140">
        <f>SUM(P23:P50)</f>
        <v>0</v>
      </c>
      <c r="Q51" s="361" t="s">
        <v>131</v>
      </c>
      <c r="R51" s="362"/>
      <c r="S51" s="362"/>
      <c r="T51" s="140">
        <f>SUM(T23:T50)</f>
        <v>0</v>
      </c>
      <c r="U51" s="363" t="s">
        <v>135</v>
      </c>
      <c r="V51" s="364"/>
      <c r="W51" s="117">
        <f>SUM(W23:W50)</f>
        <v>0</v>
      </c>
      <c r="X51" s="140">
        <f>SUM(X23:X50)</f>
        <v>1E-06</v>
      </c>
      <c r="Y51" s="112" t="s">
        <v>134</v>
      </c>
      <c r="Z51" s="113"/>
      <c r="AA51" s="114"/>
      <c r="AB51" s="54"/>
    </row>
    <row r="52" spans="1:28" ht="15" customHeight="1" thickBot="1">
      <c r="A52" s="355"/>
      <c r="B52" s="356"/>
      <c r="C52" s="356"/>
      <c r="D52" s="356"/>
      <c r="E52" s="356"/>
      <c r="F52" s="356"/>
      <c r="G52" s="357"/>
      <c r="H52" s="110"/>
      <c r="I52" s="111"/>
      <c r="J52" s="322" t="s">
        <v>128</v>
      </c>
      <c r="K52" s="322"/>
      <c r="L52" s="139">
        <f>IF(X15="Yes",SUM(L23:L50)*W52,0)</f>
        <v>0</v>
      </c>
      <c r="M52" s="321" t="s">
        <v>129</v>
      </c>
      <c r="N52" s="322"/>
      <c r="O52" s="322"/>
      <c r="P52" s="140">
        <f>IF(X13="Yes",SUM(P23:P50)*W52,0)</f>
        <v>0</v>
      </c>
      <c r="Q52" s="321" t="s">
        <v>130</v>
      </c>
      <c r="R52" s="322"/>
      <c r="S52" s="322"/>
      <c r="T52" s="140">
        <f>IF(X17="Yes",SUM(T23:T50)*W52,0)</f>
        <v>0</v>
      </c>
      <c r="U52" s="99" t="s">
        <v>140</v>
      </c>
      <c r="V52" s="119"/>
      <c r="W52" s="120">
        <f>X7+X9+X11</f>
        <v>0</v>
      </c>
      <c r="X52" s="140">
        <f>+T52+P52+L52</f>
        <v>0</v>
      </c>
      <c r="Y52" s="115" t="s">
        <v>139</v>
      </c>
      <c r="Z52" s="115"/>
      <c r="AA52" s="118"/>
      <c r="AB52" s="2"/>
    </row>
    <row r="53" spans="1:14" ht="15" customHeight="1" thickBot="1">
      <c r="A53" s="11"/>
      <c r="B53" s="11"/>
      <c r="C53" s="11"/>
      <c r="D53" s="11"/>
      <c r="E53" s="11"/>
      <c r="F53" s="11"/>
      <c r="G53" s="11"/>
      <c r="H53" s="11"/>
      <c r="I53" s="47"/>
      <c r="J53" s="11"/>
      <c r="K53" s="47"/>
      <c r="L53" s="47"/>
      <c r="M53" s="47"/>
      <c r="N53" s="15"/>
    </row>
    <row r="54" spans="1:27" ht="15" customHeight="1" thickBot="1">
      <c r="A54" s="271" t="s">
        <v>136</v>
      </c>
      <c r="B54" s="272"/>
      <c r="C54" s="272"/>
      <c r="D54" s="272"/>
      <c r="E54" s="272"/>
      <c r="F54" s="272"/>
      <c r="G54" s="272"/>
      <c r="H54" s="273"/>
      <c r="I54" s="11"/>
      <c r="J54" s="358" t="s">
        <v>137</v>
      </c>
      <c r="K54" s="359"/>
      <c r="L54" s="359"/>
      <c r="M54" s="359"/>
      <c r="N54" s="359"/>
      <c r="O54" s="359"/>
      <c r="P54" s="359"/>
      <c r="Q54" s="359"/>
      <c r="R54" s="359"/>
      <c r="S54" s="359"/>
      <c r="T54" s="360"/>
      <c r="V54" s="293" t="s">
        <v>192</v>
      </c>
      <c r="W54" s="294"/>
      <c r="X54" s="294"/>
      <c r="Y54" s="294"/>
      <c r="Z54" s="294"/>
      <c r="AA54" s="295"/>
    </row>
    <row r="55" spans="1:27" ht="15" customHeight="1" thickBot="1">
      <c r="A55" s="350" t="s">
        <v>119</v>
      </c>
      <c r="B55" s="351"/>
      <c r="C55" s="104"/>
      <c r="D55" s="97" t="s">
        <v>98</v>
      </c>
      <c r="E55" s="97"/>
      <c r="F55" s="97"/>
      <c r="G55" s="97"/>
      <c r="H55" s="105"/>
      <c r="I55" s="23"/>
      <c r="J55" s="341" t="s">
        <v>158</v>
      </c>
      <c r="K55" s="342"/>
      <c r="L55" s="342"/>
      <c r="M55" s="342"/>
      <c r="N55" s="342"/>
      <c r="O55" s="342"/>
      <c r="P55" s="342"/>
      <c r="Q55" s="342"/>
      <c r="R55" s="342"/>
      <c r="S55" s="342"/>
      <c r="T55" s="343"/>
      <c r="V55" s="344" t="s">
        <v>191</v>
      </c>
      <c r="W55" s="345"/>
      <c r="X55" s="345"/>
      <c r="Y55" s="346"/>
      <c r="Z55" s="266">
        <f>ROUND(X52+X51,0)</f>
        <v>0</v>
      </c>
      <c r="AA55" s="267"/>
    </row>
    <row r="56" spans="1:28" ht="15" customHeight="1" thickBot="1">
      <c r="A56" s="332" t="s">
        <v>151</v>
      </c>
      <c r="B56" s="333"/>
      <c r="C56" s="334" t="s">
        <v>160</v>
      </c>
      <c r="D56" s="335"/>
      <c r="E56" s="335"/>
      <c r="F56" s="335"/>
      <c r="G56" s="335"/>
      <c r="H56" s="336"/>
      <c r="I56" s="101"/>
      <c r="J56" s="347" t="s">
        <v>186</v>
      </c>
      <c r="K56" s="348"/>
      <c r="L56" s="348"/>
      <c r="M56" s="348"/>
      <c r="N56" s="348"/>
      <c r="O56" s="348"/>
      <c r="P56" s="348"/>
      <c r="Q56" s="348"/>
      <c r="R56" s="348"/>
      <c r="S56" s="348"/>
      <c r="T56" s="349"/>
      <c r="V56" s="263" t="s">
        <v>28</v>
      </c>
      <c r="W56" s="264"/>
      <c r="X56" s="264"/>
      <c r="Y56" s="265"/>
      <c r="Z56" s="339">
        <f>ROUND(W51+T51+T52+P51+P52+L51+L52,0)</f>
        <v>0</v>
      </c>
      <c r="AA56" s="340"/>
      <c r="AB56" s="55"/>
    </row>
    <row r="57" spans="1:27" ht="15" customHeight="1" thickBot="1">
      <c r="A57" s="337" t="s">
        <v>85</v>
      </c>
      <c r="B57" s="338"/>
      <c r="C57" s="84" t="s">
        <v>25</v>
      </c>
      <c r="D57" s="84" t="s">
        <v>22</v>
      </c>
      <c r="E57" s="84" t="s">
        <v>23</v>
      </c>
      <c r="F57" s="84" t="s">
        <v>104</v>
      </c>
      <c r="G57" s="45" t="s">
        <v>24</v>
      </c>
      <c r="H57" s="85" t="s">
        <v>105</v>
      </c>
      <c r="I57" s="2"/>
      <c r="J57" s="291" t="s">
        <v>177</v>
      </c>
      <c r="K57" s="292"/>
      <c r="L57" s="84" t="s">
        <v>187</v>
      </c>
      <c r="M57" s="291" t="s">
        <v>188</v>
      </c>
      <c r="N57" s="292"/>
      <c r="O57" s="84" t="s">
        <v>172</v>
      </c>
      <c r="P57" s="84" t="s">
        <v>87</v>
      </c>
      <c r="Q57" s="84" t="s">
        <v>171</v>
      </c>
      <c r="R57" s="84" t="s">
        <v>86</v>
      </c>
      <c r="S57" s="291" t="s">
        <v>5</v>
      </c>
      <c r="T57" s="292"/>
      <c r="V57" s="263" t="s">
        <v>157</v>
      </c>
      <c r="W57" s="264"/>
      <c r="X57" s="264"/>
      <c r="Y57" s="265"/>
      <c r="Z57" s="266">
        <f>ROUND(Z55-Z56,0)</f>
        <v>0</v>
      </c>
      <c r="AA57" s="267"/>
    </row>
    <row r="58" spans="1:20" ht="15" customHeight="1">
      <c r="A58" s="146" t="s">
        <v>127</v>
      </c>
      <c r="B58" s="95"/>
      <c r="C58" s="152">
        <v>0</v>
      </c>
      <c r="D58" s="153">
        <v>0</v>
      </c>
      <c r="E58" s="153">
        <v>0</v>
      </c>
      <c r="F58" s="154">
        <f>SUM(D58+E58)*$H$85</f>
        <v>0</v>
      </c>
      <c r="G58" s="155">
        <f>SUM(D58:F58)</f>
        <v>0</v>
      </c>
      <c r="H58" s="156">
        <f>C58*G58</f>
        <v>0</v>
      </c>
      <c r="I58" s="2"/>
      <c r="J58" s="233"/>
      <c r="K58" s="15"/>
      <c r="L58" s="15"/>
      <c r="M58" s="2"/>
      <c r="N58" s="2"/>
      <c r="O58" s="15"/>
      <c r="P58" s="15"/>
      <c r="Q58" s="15"/>
      <c r="S58" s="15"/>
      <c r="T58" s="234"/>
    </row>
    <row r="59" spans="1:20" ht="15" customHeight="1">
      <c r="A59" s="7"/>
      <c r="B59" s="2"/>
      <c r="C59" s="2"/>
      <c r="D59" s="2"/>
      <c r="E59" s="2"/>
      <c r="F59" s="2"/>
      <c r="G59" s="2"/>
      <c r="H59" s="16"/>
      <c r="J59" s="81" t="s">
        <v>176</v>
      </c>
      <c r="K59" s="2"/>
      <c r="L59" s="2"/>
      <c r="M59" s="2"/>
      <c r="N59" s="2"/>
      <c r="O59" s="2"/>
      <c r="P59" s="2"/>
      <c r="Q59" s="2"/>
      <c r="S59" s="2"/>
      <c r="T59" s="8"/>
    </row>
    <row r="60" spans="1:27" ht="15" customHeight="1" thickBot="1">
      <c r="A60" s="28" t="s">
        <v>122</v>
      </c>
      <c r="B60" s="29"/>
      <c r="C60" s="18">
        <v>0</v>
      </c>
      <c r="D60" s="19">
        <v>0</v>
      </c>
      <c r="E60" s="19">
        <v>0</v>
      </c>
      <c r="F60" s="87">
        <f>SUM(D60+E60)*$H$85</f>
        <v>0</v>
      </c>
      <c r="G60" s="98">
        <f>SUM(D60:F60)</f>
        <v>0</v>
      </c>
      <c r="H60" s="88">
        <f>C60*G60</f>
        <v>0</v>
      </c>
      <c r="J60" s="7"/>
      <c r="K60" s="2"/>
      <c r="L60" s="107"/>
      <c r="M60" s="253"/>
      <c r="N60" s="254"/>
      <c r="O60" s="18" t="s">
        <v>29</v>
      </c>
      <c r="P60" s="172">
        <v>0</v>
      </c>
      <c r="Q60" s="235">
        <v>0</v>
      </c>
      <c r="R60" s="236">
        <v>0</v>
      </c>
      <c r="S60" s="174">
        <f>SUM(P60:Q60)*R60</f>
        <v>0</v>
      </c>
      <c r="T60" s="176" t="s">
        <v>21</v>
      </c>
      <c r="V60" s="293" t="s">
        <v>138</v>
      </c>
      <c r="W60" s="294"/>
      <c r="X60" s="294"/>
      <c r="Y60" s="294"/>
      <c r="Z60" s="294"/>
      <c r="AA60" s="295"/>
    </row>
    <row r="61" spans="1:30" ht="15" customHeight="1" thickBot="1">
      <c r="A61" s="21"/>
      <c r="B61" s="11"/>
      <c r="C61" s="11"/>
      <c r="D61" s="11"/>
      <c r="E61" s="11"/>
      <c r="F61" s="2"/>
      <c r="G61" s="11"/>
      <c r="H61" s="16"/>
      <c r="J61" s="7"/>
      <c r="K61" s="2"/>
      <c r="L61" s="2"/>
      <c r="M61" s="2"/>
      <c r="N61" s="2"/>
      <c r="O61" s="2"/>
      <c r="P61" s="2"/>
      <c r="Q61" s="2"/>
      <c r="S61" s="2"/>
      <c r="T61" s="8"/>
      <c r="V61" s="285" t="s">
        <v>184</v>
      </c>
      <c r="W61" s="286"/>
      <c r="X61" s="286"/>
      <c r="Y61" s="286"/>
      <c r="Z61" s="286"/>
      <c r="AA61" s="287"/>
      <c r="AB61" s="2"/>
      <c r="AC61" s="2"/>
      <c r="AD61" s="137"/>
    </row>
    <row r="62" spans="1:30" ht="15" customHeight="1" thickBot="1">
      <c r="A62" s="28" t="s">
        <v>121</v>
      </c>
      <c r="B62" s="29"/>
      <c r="C62" s="18">
        <v>0</v>
      </c>
      <c r="D62" s="19">
        <v>0</v>
      </c>
      <c r="E62" s="19">
        <v>0</v>
      </c>
      <c r="F62" s="87">
        <f>SUM(D62+E62)*$H$85</f>
        <v>0</v>
      </c>
      <c r="G62" s="98">
        <f>SUM(D62:F62)</f>
        <v>0</v>
      </c>
      <c r="H62" s="88">
        <f>C62*G62</f>
        <v>0</v>
      </c>
      <c r="J62" s="7"/>
      <c r="K62" s="2"/>
      <c r="L62" s="107"/>
      <c r="M62" s="253"/>
      <c r="N62" s="254"/>
      <c r="O62" s="18" t="s">
        <v>29</v>
      </c>
      <c r="P62" s="172">
        <v>0</v>
      </c>
      <c r="Q62" s="235">
        <v>0</v>
      </c>
      <c r="R62" s="236">
        <v>0</v>
      </c>
      <c r="S62" s="174">
        <f>SUM(P62:Q62)*R62</f>
        <v>0</v>
      </c>
      <c r="T62" s="176" t="s">
        <v>21</v>
      </c>
      <c r="V62" s="288" t="s">
        <v>185</v>
      </c>
      <c r="W62" s="289"/>
      <c r="X62" s="290"/>
      <c r="Y62" s="237">
        <f>+'Item 1 '!Y62</f>
        <v>0</v>
      </c>
      <c r="Z62" s="330">
        <f>ROUND(Z55*Y62,0)</f>
        <v>0</v>
      </c>
      <c r="AA62" s="331"/>
      <c r="AB62" s="2"/>
      <c r="AC62" s="2"/>
      <c r="AD62" s="137"/>
    </row>
    <row r="63" spans="1:29" ht="15" customHeight="1" thickBot="1">
      <c r="A63" s="21"/>
      <c r="B63" s="29"/>
      <c r="C63" s="11"/>
      <c r="D63" s="30"/>
      <c r="E63" s="11"/>
      <c r="F63" s="2"/>
      <c r="G63" s="11"/>
      <c r="H63" s="89"/>
      <c r="J63" s="7"/>
      <c r="K63" s="2"/>
      <c r="L63" s="2"/>
      <c r="M63" s="2"/>
      <c r="N63" s="2"/>
      <c r="O63" s="2"/>
      <c r="P63" s="2"/>
      <c r="Q63" s="2"/>
      <c r="S63" s="2"/>
      <c r="T63" s="8"/>
      <c r="V63" s="15"/>
      <c r="W63" s="255" t="s">
        <v>1</v>
      </c>
      <c r="X63" s="256"/>
      <c r="Y63" s="24">
        <f>SUM(Y62)</f>
        <v>0</v>
      </c>
      <c r="Z63" s="276">
        <f>ROUND(Z62,0)</f>
        <v>0</v>
      </c>
      <c r="AA63" s="277"/>
      <c r="AB63" s="2"/>
      <c r="AC63" s="2"/>
    </row>
    <row r="64" spans="1:29" ht="15" customHeight="1" thickBot="1">
      <c r="A64" s="28" t="s">
        <v>161</v>
      </c>
      <c r="B64" s="29"/>
      <c r="C64" s="18">
        <v>0</v>
      </c>
      <c r="D64" s="19">
        <v>0</v>
      </c>
      <c r="E64" s="19">
        <v>0</v>
      </c>
      <c r="F64" s="87">
        <f>SUM(D64+E64)*$H$85</f>
        <v>0</v>
      </c>
      <c r="G64" s="98">
        <f>SUM(D64:F64)</f>
        <v>0</v>
      </c>
      <c r="H64" s="88">
        <f>C64*G64</f>
        <v>0</v>
      </c>
      <c r="J64" s="7"/>
      <c r="K64" s="2"/>
      <c r="L64" s="107"/>
      <c r="M64" s="253"/>
      <c r="N64" s="254"/>
      <c r="O64" s="18" t="s">
        <v>29</v>
      </c>
      <c r="P64" s="172">
        <v>0</v>
      </c>
      <c r="Q64" s="235">
        <v>0</v>
      </c>
      <c r="R64" s="236">
        <v>0</v>
      </c>
      <c r="S64" s="174">
        <f>SUM(P64:Q64)*R64</f>
        <v>0</v>
      </c>
      <c r="T64" s="176" t="s">
        <v>21</v>
      </c>
      <c r="V64" s="10"/>
      <c r="W64" s="2"/>
      <c r="X64" s="2"/>
      <c r="Y64" s="2"/>
      <c r="AA64" s="2"/>
      <c r="AB64" s="2"/>
      <c r="AC64" s="2"/>
    </row>
    <row r="65" spans="1:29" ht="15" customHeight="1" thickBot="1">
      <c r="A65" s="28"/>
      <c r="B65" s="2"/>
      <c r="C65" s="2"/>
      <c r="D65" s="17"/>
      <c r="E65" s="17"/>
      <c r="F65" s="2"/>
      <c r="G65" s="14"/>
      <c r="H65" s="89"/>
      <c r="J65" s="7"/>
      <c r="K65" s="2"/>
      <c r="L65" s="2"/>
      <c r="M65" s="2"/>
      <c r="N65" s="2"/>
      <c r="O65" s="2"/>
      <c r="P65" s="2"/>
      <c r="Q65" s="2"/>
      <c r="S65" s="2"/>
      <c r="T65" s="8"/>
      <c r="V65" s="257" t="s">
        <v>48</v>
      </c>
      <c r="W65" s="258"/>
      <c r="X65" s="258"/>
      <c r="Y65" s="258"/>
      <c r="Z65" s="258"/>
      <c r="AA65" s="259"/>
      <c r="AB65" s="2"/>
      <c r="AC65" s="2"/>
    </row>
    <row r="66" spans="1:29" ht="15" customHeight="1">
      <c r="A66" s="28" t="s">
        <v>123</v>
      </c>
      <c r="B66" s="29"/>
      <c r="C66" s="18">
        <v>0</v>
      </c>
      <c r="D66" s="19">
        <v>0</v>
      </c>
      <c r="E66" s="19">
        <v>0</v>
      </c>
      <c r="F66" s="87">
        <f>SUM(D66+E66)*$H$85</f>
        <v>0</v>
      </c>
      <c r="G66" s="98">
        <f>SUM(D66:F66)</f>
        <v>0</v>
      </c>
      <c r="H66" s="88">
        <f>C66*G66</f>
        <v>0</v>
      </c>
      <c r="J66" s="7"/>
      <c r="K66" s="2"/>
      <c r="L66" s="107"/>
      <c r="M66" s="253"/>
      <c r="N66" s="254"/>
      <c r="O66" s="18" t="s">
        <v>29</v>
      </c>
      <c r="P66" s="172">
        <v>0</v>
      </c>
      <c r="Q66" s="235">
        <v>0</v>
      </c>
      <c r="R66" s="236">
        <v>0</v>
      </c>
      <c r="S66" s="174">
        <f>SUM(P66:Q66)*R66</f>
        <v>0</v>
      </c>
      <c r="T66" s="176" t="s">
        <v>21</v>
      </c>
      <c r="V66" s="240" t="s">
        <v>145</v>
      </c>
      <c r="W66" s="241"/>
      <c r="X66" s="242"/>
      <c r="Y66" s="243">
        <f>+'Item 1 '!Y66</f>
        <v>0</v>
      </c>
      <c r="Z66" s="283">
        <f>ROUND(Z63+Z55,0)*Y66</f>
        <v>0</v>
      </c>
      <c r="AA66" s="284"/>
      <c r="AB66" s="2"/>
      <c r="AC66" s="2"/>
    </row>
    <row r="67" spans="1:29" ht="15" customHeight="1">
      <c r="A67" s="7"/>
      <c r="B67" s="2"/>
      <c r="C67" s="2"/>
      <c r="D67" s="17"/>
      <c r="E67" s="17"/>
      <c r="F67" s="2"/>
      <c r="G67" s="14"/>
      <c r="H67" s="89"/>
      <c r="J67" s="177"/>
      <c r="K67" s="169"/>
      <c r="L67" s="171"/>
      <c r="M67" s="2"/>
      <c r="N67" s="2"/>
      <c r="O67" s="2"/>
      <c r="P67" s="170"/>
      <c r="Q67" s="171"/>
      <c r="S67" s="169"/>
      <c r="T67" s="178"/>
      <c r="V67" s="278" t="s">
        <v>146</v>
      </c>
      <c r="W67" s="279"/>
      <c r="X67" s="280"/>
      <c r="Y67" s="243">
        <f>+'Item 1 '!Y67</f>
        <v>0</v>
      </c>
      <c r="Z67" s="281">
        <f>ROUND(Z63+Z55,0)*Y67</f>
        <v>0</v>
      </c>
      <c r="AA67" s="282"/>
      <c r="AB67" s="2"/>
      <c r="AC67" s="2"/>
    </row>
    <row r="68" spans="1:29" ht="15" customHeight="1" thickBot="1">
      <c r="A68" s="28" t="s">
        <v>126</v>
      </c>
      <c r="B68" s="29"/>
      <c r="C68" s="18">
        <v>0</v>
      </c>
      <c r="D68" s="19">
        <v>0</v>
      </c>
      <c r="E68" s="19">
        <v>0</v>
      </c>
      <c r="F68" s="87">
        <f>SUM(D68+E68)*$H$85</f>
        <v>0</v>
      </c>
      <c r="G68" s="98">
        <f>SUM(D68:F68)</f>
        <v>0</v>
      </c>
      <c r="H68" s="88">
        <f>C68*G68</f>
        <v>0</v>
      </c>
      <c r="J68" s="7"/>
      <c r="K68" s="2"/>
      <c r="L68" s="107"/>
      <c r="M68" s="253"/>
      <c r="N68" s="254"/>
      <c r="O68" s="18" t="s">
        <v>29</v>
      </c>
      <c r="P68" s="172">
        <v>0</v>
      </c>
      <c r="Q68" s="235">
        <v>0</v>
      </c>
      <c r="R68" s="236">
        <v>0</v>
      </c>
      <c r="S68" s="174">
        <f>SUM(P68:Q68)*R68</f>
        <v>0</v>
      </c>
      <c r="T68" s="176" t="s">
        <v>21</v>
      </c>
      <c r="V68" s="268" t="s">
        <v>147</v>
      </c>
      <c r="W68" s="269"/>
      <c r="X68" s="270"/>
      <c r="Y68" s="243">
        <f>+'Item 1 '!Y68</f>
        <v>0</v>
      </c>
      <c r="Z68" s="251">
        <f>ROUND(Z63+Z55,0)*Y68</f>
        <v>0</v>
      </c>
      <c r="AA68" s="252"/>
      <c r="AB68" s="2"/>
      <c r="AC68" s="2"/>
    </row>
    <row r="69" spans="1:29" ht="15" customHeight="1" thickBot="1">
      <c r="A69" s="7"/>
      <c r="B69" s="2"/>
      <c r="C69" s="2"/>
      <c r="D69" s="17"/>
      <c r="E69" s="17"/>
      <c r="F69" s="2"/>
      <c r="G69" s="14"/>
      <c r="H69" s="89"/>
      <c r="J69" s="177"/>
      <c r="K69" s="169"/>
      <c r="L69" s="171"/>
      <c r="M69" s="2"/>
      <c r="N69" s="2"/>
      <c r="O69" s="170"/>
      <c r="P69" s="170"/>
      <c r="Q69" s="170"/>
      <c r="S69" s="169"/>
      <c r="T69" s="178"/>
      <c r="V69" s="15"/>
      <c r="W69" s="255" t="s">
        <v>1</v>
      </c>
      <c r="X69" s="256"/>
      <c r="Y69" s="3">
        <f>SUM(Y66:Y68)</f>
        <v>0</v>
      </c>
      <c r="Z69" s="276">
        <f>ROUND(Z66+Z67+Z68,0)</f>
        <v>0</v>
      </c>
      <c r="AA69" s="277"/>
      <c r="AB69" s="2"/>
      <c r="AC69" s="2"/>
    </row>
    <row r="70" spans="1:29" ht="15" customHeight="1" thickBot="1">
      <c r="A70" s="28" t="s">
        <v>124</v>
      </c>
      <c r="B70" s="29"/>
      <c r="C70" s="18">
        <v>0</v>
      </c>
      <c r="D70" s="19">
        <v>0</v>
      </c>
      <c r="E70" s="19">
        <v>0</v>
      </c>
      <c r="F70" s="87">
        <f>SUM(D70+E70)*$H$85</f>
        <v>0</v>
      </c>
      <c r="G70" s="98">
        <f>SUM(D70:F70)</f>
        <v>0</v>
      </c>
      <c r="H70" s="88">
        <f>C70*G70</f>
        <v>0</v>
      </c>
      <c r="J70" s="7"/>
      <c r="K70" s="2"/>
      <c r="L70" s="107"/>
      <c r="M70" s="253"/>
      <c r="N70" s="254"/>
      <c r="O70" s="18" t="s">
        <v>29</v>
      </c>
      <c r="P70" s="172">
        <v>0</v>
      </c>
      <c r="Q70" s="235">
        <v>0</v>
      </c>
      <c r="R70" s="236">
        <v>0</v>
      </c>
      <c r="S70" s="174">
        <f>SUM(P70:Q70)*R70</f>
        <v>0</v>
      </c>
      <c r="T70" s="176" t="s">
        <v>21</v>
      </c>
      <c r="V70" s="10"/>
      <c r="W70" s="2"/>
      <c r="X70" s="2"/>
      <c r="Y70" s="2"/>
      <c r="AA70" s="2"/>
      <c r="AB70" s="2"/>
      <c r="AC70" s="2"/>
    </row>
    <row r="71" spans="1:29" ht="15" customHeight="1" thickBot="1">
      <c r="A71" s="7"/>
      <c r="B71" s="2"/>
      <c r="C71" s="2"/>
      <c r="D71" s="17"/>
      <c r="E71" s="17"/>
      <c r="F71" s="2"/>
      <c r="G71" s="14"/>
      <c r="H71" s="89"/>
      <c r="J71" s="7"/>
      <c r="K71" s="2"/>
      <c r="L71" s="2"/>
      <c r="M71" s="2"/>
      <c r="N71" s="2"/>
      <c r="O71" s="2"/>
      <c r="P71" s="2"/>
      <c r="Q71" s="2"/>
      <c r="S71" s="2"/>
      <c r="T71" s="8"/>
      <c r="V71" s="257" t="s">
        <v>75</v>
      </c>
      <c r="W71" s="258"/>
      <c r="X71" s="258"/>
      <c r="Y71" s="258"/>
      <c r="Z71" s="258"/>
      <c r="AA71" s="259"/>
      <c r="AB71" s="2"/>
      <c r="AC71" s="2"/>
    </row>
    <row r="72" spans="1:29" ht="15" customHeight="1" thickBot="1">
      <c r="A72" s="28" t="s">
        <v>125</v>
      </c>
      <c r="B72" s="29"/>
      <c r="C72" s="18">
        <v>0</v>
      </c>
      <c r="D72" s="19">
        <v>0</v>
      </c>
      <c r="E72" s="19">
        <v>0</v>
      </c>
      <c r="F72" s="87">
        <f>SUM(D72+E72)*$H$85</f>
        <v>0</v>
      </c>
      <c r="G72" s="98">
        <f>SUM(D72:F72)</f>
        <v>0</v>
      </c>
      <c r="H72" s="88">
        <f>C72*G72</f>
        <v>0</v>
      </c>
      <c r="J72" s="81" t="s">
        <v>197</v>
      </c>
      <c r="K72" s="2"/>
      <c r="L72" s="2"/>
      <c r="M72" s="2"/>
      <c r="N72" s="2"/>
      <c r="O72" s="2"/>
      <c r="P72" s="2"/>
      <c r="Q72" s="2"/>
      <c r="S72" s="2"/>
      <c r="T72" s="8"/>
      <c r="V72" s="260" t="s">
        <v>189</v>
      </c>
      <c r="W72" s="261"/>
      <c r="X72" s="262"/>
      <c r="Y72" s="237">
        <f>+'Item 1 '!Y72</f>
        <v>0</v>
      </c>
      <c r="Z72" s="312">
        <f>ROUND(Z63+Z55,0)*Y72</f>
        <v>0</v>
      </c>
      <c r="AA72" s="284"/>
      <c r="AB72" s="2"/>
      <c r="AC72" s="2"/>
    </row>
    <row r="73" spans="1:29" ht="15" customHeight="1">
      <c r="A73" s="7"/>
      <c r="B73" s="2"/>
      <c r="C73" s="2"/>
      <c r="D73" s="17"/>
      <c r="E73" s="17"/>
      <c r="F73" s="2"/>
      <c r="G73" s="14"/>
      <c r="H73" s="89"/>
      <c r="J73" s="7"/>
      <c r="K73" s="2"/>
      <c r="L73" s="107"/>
      <c r="M73" s="253"/>
      <c r="N73" s="254"/>
      <c r="O73" s="18" t="s">
        <v>29</v>
      </c>
      <c r="P73" s="172">
        <v>0</v>
      </c>
      <c r="Q73" s="235">
        <v>0</v>
      </c>
      <c r="R73" s="236">
        <v>0</v>
      </c>
      <c r="S73" s="174">
        <f>SUM(P73:Q73)*R73</f>
        <v>0</v>
      </c>
      <c r="T73" s="176" t="s">
        <v>21</v>
      </c>
      <c r="V73" s="278" t="s">
        <v>71</v>
      </c>
      <c r="W73" s="279"/>
      <c r="X73" s="280"/>
      <c r="Y73" s="26">
        <f>+'Item 1 '!Y73</f>
        <v>0</v>
      </c>
      <c r="Z73" s="281">
        <f>ROUND(Z69+Z63+Z55,0)*Y73</f>
        <v>0</v>
      </c>
      <c r="AA73" s="282"/>
      <c r="AB73" s="2"/>
      <c r="AC73" s="2"/>
    </row>
    <row r="74" spans="1:29" ht="15" customHeight="1" thickBot="1">
      <c r="A74" s="28" t="s">
        <v>120</v>
      </c>
      <c r="B74" s="29"/>
      <c r="C74" s="18">
        <v>0</v>
      </c>
      <c r="D74" s="19">
        <v>0</v>
      </c>
      <c r="E74" s="19">
        <v>0</v>
      </c>
      <c r="F74" s="87">
        <f>SUM(D74+E74)*$H$85</f>
        <v>0</v>
      </c>
      <c r="G74" s="98">
        <f>SUM(D74:F74)</f>
        <v>0</v>
      </c>
      <c r="H74" s="88">
        <f>C74*G74</f>
        <v>0</v>
      </c>
      <c r="J74" s="7"/>
      <c r="K74" s="2"/>
      <c r="L74" s="244"/>
      <c r="M74" s="253"/>
      <c r="N74" s="254"/>
      <c r="O74" s="18" t="s">
        <v>29</v>
      </c>
      <c r="P74" s="172">
        <v>0</v>
      </c>
      <c r="Q74" s="235">
        <v>0</v>
      </c>
      <c r="R74" s="236">
        <v>0</v>
      </c>
      <c r="S74" s="174">
        <f>SUM(P74:Q74)*R74</f>
        <v>0</v>
      </c>
      <c r="T74" s="176" t="s">
        <v>21</v>
      </c>
      <c r="V74" s="268" t="s">
        <v>71</v>
      </c>
      <c r="W74" s="269"/>
      <c r="X74" s="270"/>
      <c r="Y74" s="27">
        <f>+'Item 1 '!Y74</f>
        <v>0</v>
      </c>
      <c r="Z74" s="251">
        <f>ROUND(Z69+Z63+Z55,0)*Y74</f>
        <v>0</v>
      </c>
      <c r="AA74" s="252"/>
      <c r="AB74" s="2"/>
      <c r="AC74" s="2"/>
    </row>
    <row r="75" spans="1:29" ht="15" customHeight="1" thickBot="1">
      <c r="A75" s="7"/>
      <c r="B75" s="2"/>
      <c r="C75" s="2"/>
      <c r="D75" s="17"/>
      <c r="E75" s="17"/>
      <c r="F75" s="2"/>
      <c r="G75" s="14"/>
      <c r="H75" s="89"/>
      <c r="J75" s="7"/>
      <c r="K75" s="2"/>
      <c r="L75" s="107"/>
      <c r="M75" s="253"/>
      <c r="N75" s="254"/>
      <c r="O75" s="18" t="s">
        <v>29</v>
      </c>
      <c r="P75" s="172">
        <v>0</v>
      </c>
      <c r="Q75" s="235">
        <v>0</v>
      </c>
      <c r="R75" s="236">
        <v>0</v>
      </c>
      <c r="S75" s="174">
        <f>SUM(P75:Q75)*R75</f>
        <v>0</v>
      </c>
      <c r="T75" s="176" t="s">
        <v>21</v>
      </c>
      <c r="V75" s="245"/>
      <c r="W75" s="238" t="s">
        <v>1</v>
      </c>
      <c r="X75" s="239"/>
      <c r="Y75" s="3">
        <f>SUM(Y72:Y74)</f>
        <v>0</v>
      </c>
      <c r="Z75" s="276">
        <f>ROUND(Z72+Z73+Z74,0)</f>
        <v>0</v>
      </c>
      <c r="AA75" s="277"/>
      <c r="AB75" s="2"/>
      <c r="AC75" s="2"/>
    </row>
    <row r="76" spans="1:29" ht="15" customHeight="1" thickBot="1">
      <c r="A76" s="81" t="s">
        <v>150</v>
      </c>
      <c r="B76" s="2"/>
      <c r="C76" s="2"/>
      <c r="D76" s="17"/>
      <c r="E76" s="17"/>
      <c r="F76" s="2"/>
      <c r="G76" s="14"/>
      <c r="H76" s="89"/>
      <c r="J76" s="7"/>
      <c r="K76" s="2"/>
      <c r="L76" s="107"/>
      <c r="M76" s="253"/>
      <c r="N76" s="254"/>
      <c r="O76" s="18" t="s">
        <v>29</v>
      </c>
      <c r="P76" s="172">
        <v>0</v>
      </c>
      <c r="Q76" s="235">
        <v>0</v>
      </c>
      <c r="R76" s="236">
        <v>0</v>
      </c>
      <c r="S76" s="174">
        <f>SUM(P76:Q76)*R76</f>
        <v>0</v>
      </c>
      <c r="T76" s="176" t="s">
        <v>21</v>
      </c>
      <c r="V76" s="10"/>
      <c r="W76" s="2"/>
      <c r="X76" s="2"/>
      <c r="Y76" s="2"/>
      <c r="AA76" s="2"/>
      <c r="AB76" s="2"/>
      <c r="AC76" s="2"/>
    </row>
    <row r="77" spans="1:29" ht="15" customHeight="1" thickBot="1">
      <c r="A77" s="28" t="s">
        <v>168</v>
      </c>
      <c r="B77" s="29"/>
      <c r="C77" s="18">
        <v>0</v>
      </c>
      <c r="D77" s="19">
        <v>0</v>
      </c>
      <c r="E77" s="19">
        <v>0</v>
      </c>
      <c r="F77" s="87">
        <f>SUM(D77+E77)*$H$85</f>
        <v>0</v>
      </c>
      <c r="G77" s="98">
        <f>SUM(D77:F77)</f>
        <v>0</v>
      </c>
      <c r="H77" s="88">
        <f>C77*G77</f>
        <v>0</v>
      </c>
      <c r="J77" s="7"/>
      <c r="K77" s="2"/>
      <c r="L77" s="107"/>
      <c r="M77" s="253"/>
      <c r="N77" s="254"/>
      <c r="O77" s="18" t="s">
        <v>29</v>
      </c>
      <c r="P77" s="172">
        <v>0</v>
      </c>
      <c r="Q77" s="235">
        <v>0</v>
      </c>
      <c r="R77" s="236">
        <v>0</v>
      </c>
      <c r="S77" s="246">
        <f>SUM(P77:Q77)*R77</f>
        <v>0</v>
      </c>
      <c r="T77" s="247" t="s">
        <v>21</v>
      </c>
      <c r="V77" s="257" t="s">
        <v>148</v>
      </c>
      <c r="W77" s="258"/>
      <c r="X77" s="258"/>
      <c r="Y77" s="258"/>
      <c r="Z77" s="258"/>
      <c r="AA77" s="259"/>
      <c r="AB77" s="2"/>
      <c r="AC77" s="2"/>
    </row>
    <row r="78" spans="1:29" ht="15" customHeight="1">
      <c r="A78" s="28" t="s">
        <v>168</v>
      </c>
      <c r="B78" s="29"/>
      <c r="C78" s="18">
        <v>0</v>
      </c>
      <c r="D78" s="19">
        <v>0</v>
      </c>
      <c r="E78" s="19">
        <v>0</v>
      </c>
      <c r="F78" s="87">
        <f>SUM(D78+E78)*$H$85</f>
        <v>0</v>
      </c>
      <c r="G78" s="98">
        <f>SUM(D78:F78)</f>
        <v>0</v>
      </c>
      <c r="H78" s="88">
        <f>C78*G78</f>
        <v>0</v>
      </c>
      <c r="J78" s="7"/>
      <c r="K78" s="2"/>
      <c r="L78" s="13"/>
      <c r="M78" s="2"/>
      <c r="N78" s="2"/>
      <c r="O78" s="2"/>
      <c r="P78" s="2"/>
      <c r="Q78" s="173"/>
      <c r="R78" s="173" t="s">
        <v>5</v>
      </c>
      <c r="S78" s="175">
        <f>SUM(S73:S77)</f>
        <v>0</v>
      </c>
      <c r="T78" s="16" t="s">
        <v>21</v>
      </c>
      <c r="V78" s="260" t="s">
        <v>143</v>
      </c>
      <c r="W78" s="261"/>
      <c r="X78" s="262"/>
      <c r="Y78" s="243">
        <f>+'Item 1 '!Y78</f>
        <v>0</v>
      </c>
      <c r="Z78" s="283">
        <f>ROUND(Z75+Z69+Z63+Z55,0)*Y78</f>
        <v>0</v>
      </c>
      <c r="AA78" s="284"/>
      <c r="AB78" s="2"/>
      <c r="AC78" s="2"/>
    </row>
    <row r="79" spans="1:29" ht="15" customHeight="1" thickBot="1">
      <c r="A79" s="28" t="s">
        <v>168</v>
      </c>
      <c r="B79" s="29"/>
      <c r="C79" s="18">
        <v>0</v>
      </c>
      <c r="D79" s="19">
        <v>0</v>
      </c>
      <c r="E79" s="19">
        <v>0</v>
      </c>
      <c r="F79" s="87">
        <f>SUM(D79+E79)*$H$85</f>
        <v>0</v>
      </c>
      <c r="G79" s="98">
        <f>SUM(D79:F79)</f>
        <v>0</v>
      </c>
      <c r="H79" s="132">
        <f>C79*G79</f>
        <v>0</v>
      </c>
      <c r="J79" s="81" t="s">
        <v>197</v>
      </c>
      <c r="K79" s="2"/>
      <c r="L79" s="2"/>
      <c r="M79" s="2"/>
      <c r="N79" s="2"/>
      <c r="O79" s="2"/>
      <c r="P79" s="2"/>
      <c r="Q79" s="2"/>
      <c r="R79" s="2"/>
      <c r="S79" s="2"/>
      <c r="T79" s="8"/>
      <c r="V79" s="166" t="s">
        <v>144</v>
      </c>
      <c r="W79" s="167"/>
      <c r="X79" s="168"/>
      <c r="Y79" s="243">
        <f>+'Item 1 '!Y79</f>
        <v>0</v>
      </c>
      <c r="Z79" s="251">
        <f>ROUND(Z75+Z69+Z63+Z55,0)*Y79</f>
        <v>0</v>
      </c>
      <c r="AA79" s="252"/>
      <c r="AB79" s="2"/>
      <c r="AC79" s="2"/>
    </row>
    <row r="80" spans="1:29" ht="15" customHeight="1" thickBot="1">
      <c r="A80" s="7"/>
      <c r="B80" s="2"/>
      <c r="C80" s="2"/>
      <c r="D80" s="2"/>
      <c r="E80" s="2"/>
      <c r="F80" s="327" t="s">
        <v>5</v>
      </c>
      <c r="G80" s="327"/>
      <c r="H80" s="89">
        <f>SUM(H77:H79)</f>
        <v>0</v>
      </c>
      <c r="J80" s="7"/>
      <c r="K80" s="2"/>
      <c r="L80" s="107"/>
      <c r="M80" s="253"/>
      <c r="N80" s="254"/>
      <c r="O80" s="18" t="s">
        <v>29</v>
      </c>
      <c r="P80" s="172">
        <v>0</v>
      </c>
      <c r="Q80" s="235">
        <v>0</v>
      </c>
      <c r="R80" s="236">
        <v>0</v>
      </c>
      <c r="S80" s="174">
        <f>SUM(P80:Q80)*R80</f>
        <v>0</v>
      </c>
      <c r="T80" s="176" t="s">
        <v>21</v>
      </c>
      <c r="V80" s="15"/>
      <c r="W80" s="255" t="s">
        <v>1</v>
      </c>
      <c r="X80" s="256"/>
      <c r="Y80" s="24">
        <f>SUM(Y78:Y79)</f>
        <v>0</v>
      </c>
      <c r="Z80" s="276">
        <f>ROUND(Z78+Z79,0)</f>
        <v>0</v>
      </c>
      <c r="AA80" s="277"/>
      <c r="AB80" s="2"/>
      <c r="AC80" s="2"/>
    </row>
    <row r="81" spans="1:29" ht="15" customHeight="1" thickBot="1">
      <c r="A81" s="291" t="s">
        <v>169</v>
      </c>
      <c r="B81" s="326"/>
      <c r="C81" s="326"/>
      <c r="D81" s="326"/>
      <c r="E81" s="326"/>
      <c r="F81" s="326"/>
      <c r="G81" s="326"/>
      <c r="H81" s="292"/>
      <c r="J81" s="7"/>
      <c r="K81" s="2"/>
      <c r="L81" s="107"/>
      <c r="M81" s="253"/>
      <c r="N81" s="254"/>
      <c r="O81" s="18" t="s">
        <v>29</v>
      </c>
      <c r="P81" s="172">
        <v>0</v>
      </c>
      <c r="Q81" s="235">
        <v>0</v>
      </c>
      <c r="R81" s="236">
        <v>0</v>
      </c>
      <c r="S81" s="174">
        <f>SUM(P81:Q81)*R81</f>
        <v>0</v>
      </c>
      <c r="T81" s="176" t="s">
        <v>21</v>
      </c>
      <c r="V81" s="2"/>
      <c r="AA81" s="2"/>
      <c r="AB81" s="2"/>
      <c r="AC81" s="2"/>
    </row>
    <row r="82" spans="1:29" ht="15" customHeight="1" thickBot="1">
      <c r="A82" s="160" t="s">
        <v>99</v>
      </c>
      <c r="B82" s="161" t="s">
        <v>101</v>
      </c>
      <c r="C82" s="407" t="s">
        <v>102</v>
      </c>
      <c r="D82" s="408"/>
      <c r="E82" s="409"/>
      <c r="F82" s="405" t="s">
        <v>170</v>
      </c>
      <c r="G82" s="406"/>
      <c r="H82" s="158" t="s">
        <v>9</v>
      </c>
      <c r="J82" s="7"/>
      <c r="K82" s="2"/>
      <c r="L82" s="107"/>
      <c r="M82" s="253"/>
      <c r="N82" s="254"/>
      <c r="O82" s="18" t="s">
        <v>29</v>
      </c>
      <c r="P82" s="172">
        <v>0</v>
      </c>
      <c r="Q82" s="235">
        <v>0</v>
      </c>
      <c r="R82" s="236">
        <v>0</v>
      </c>
      <c r="S82" s="174">
        <f>SUM(P82:Q82)*R82</f>
        <v>0</v>
      </c>
      <c r="T82" s="176" t="s">
        <v>21</v>
      </c>
      <c r="V82" s="10"/>
      <c r="W82" s="2"/>
      <c r="X82" s="2"/>
      <c r="Y82" s="2"/>
      <c r="AA82" s="2"/>
      <c r="AB82" s="2"/>
      <c r="AC82" s="2"/>
    </row>
    <row r="83" spans="1:29" ht="14.25" customHeight="1" thickBot="1">
      <c r="A83" s="150">
        <f>+'Item 1 '!A83</f>
        <v>0.062</v>
      </c>
      <c r="B83" s="186">
        <f>+'Item 1 '!B83</f>
        <v>0.008</v>
      </c>
      <c r="C83" s="28" t="s">
        <v>163</v>
      </c>
      <c r="D83" s="163">
        <f>+'Item 1 '!D83</f>
        <v>0</v>
      </c>
      <c r="E83" s="147" t="s">
        <v>165</v>
      </c>
      <c r="F83" s="324">
        <f>+'Item 1 '!F83:G83</f>
        <v>0</v>
      </c>
      <c r="G83" s="325"/>
      <c r="H83" s="159" t="s">
        <v>166</v>
      </c>
      <c r="J83" s="7"/>
      <c r="K83" s="2"/>
      <c r="L83" s="244"/>
      <c r="M83" s="253"/>
      <c r="N83" s="254"/>
      <c r="O83" s="18" t="s">
        <v>29</v>
      </c>
      <c r="P83" s="172">
        <v>0</v>
      </c>
      <c r="Q83" s="235">
        <v>0</v>
      </c>
      <c r="R83" s="236">
        <v>0</v>
      </c>
      <c r="S83" s="174">
        <f>SUM(P83:Q83)*R83</f>
        <v>0</v>
      </c>
      <c r="T83" s="176" t="s">
        <v>21</v>
      </c>
      <c r="V83" s="271" t="s">
        <v>3</v>
      </c>
      <c r="W83" s="272"/>
      <c r="X83" s="273"/>
      <c r="Y83" s="141">
        <f>+Y80+Y75+Y69+Y63</f>
        <v>0</v>
      </c>
      <c r="Z83" s="274">
        <f>ROUND(Z80+Z75+Z69+Z63+Z55,0)</f>
        <v>0</v>
      </c>
      <c r="AA83" s="275"/>
      <c r="AB83" s="56"/>
      <c r="AC83" s="2"/>
    </row>
    <row r="84" spans="1:29" ht="15" customHeight="1" thickBot="1">
      <c r="A84" s="162" t="s">
        <v>100</v>
      </c>
      <c r="B84" s="161" t="s">
        <v>103</v>
      </c>
      <c r="C84" s="7" t="s">
        <v>164</v>
      </c>
      <c r="D84" s="164">
        <f>+'Item 1 '!D84</f>
        <v>0</v>
      </c>
      <c r="E84" s="147" t="s">
        <v>87</v>
      </c>
      <c r="F84" s="424">
        <f>+'Item 1 '!F85:G85</f>
        <v>0</v>
      </c>
      <c r="G84" s="406"/>
      <c r="H84" s="80" t="s">
        <v>167</v>
      </c>
      <c r="J84" s="7"/>
      <c r="K84" s="2"/>
      <c r="L84" s="107"/>
      <c r="M84" s="253"/>
      <c r="N84" s="254"/>
      <c r="O84" s="18" t="s">
        <v>29</v>
      </c>
      <c r="P84" s="172">
        <v>0</v>
      </c>
      <c r="Q84" s="235">
        <v>0</v>
      </c>
      <c r="R84" s="236">
        <v>0</v>
      </c>
      <c r="S84" s="246">
        <f>SUM(P84:Q84)*R84</f>
        <v>0</v>
      </c>
      <c r="T84" s="247" t="s">
        <v>21</v>
      </c>
      <c r="V84" s="263" t="s">
        <v>28</v>
      </c>
      <c r="W84" s="264"/>
      <c r="X84" s="264"/>
      <c r="Y84" s="265"/>
      <c r="Z84" s="328">
        <f>ROUND(Z80+Z79+Z78+Z75+Z74+Z73+Z72+Z69+Z68+Z67+Z66+Z63+Z62+Z56+Z55,0)/2</f>
        <v>0</v>
      </c>
      <c r="AA84" s="329"/>
      <c r="AB84" s="2"/>
      <c r="AC84" s="2"/>
    </row>
    <row r="85" spans="1:29" ht="15" customHeight="1" thickBot="1">
      <c r="A85" s="150">
        <f>+'Item 1 '!A85</f>
        <v>0.0145</v>
      </c>
      <c r="B85" s="186">
        <f>+'Item 1 '!B85</f>
        <v>0</v>
      </c>
      <c r="C85" s="9" t="s">
        <v>162</v>
      </c>
      <c r="D85" s="165">
        <f>+'Item 1 '!D85</f>
        <v>50000</v>
      </c>
      <c r="E85" s="149">
        <f>SUM(D84*D83)/D85</f>
        <v>0</v>
      </c>
      <c r="F85" s="324">
        <v>0</v>
      </c>
      <c r="G85" s="325"/>
      <c r="H85" s="151">
        <f>+F85+F83+B83+B85+A85+A83+E85</f>
        <v>0.08449999999999999</v>
      </c>
      <c r="J85" s="9"/>
      <c r="K85" s="10"/>
      <c r="L85" s="179"/>
      <c r="M85" s="10"/>
      <c r="N85" s="10"/>
      <c r="O85" s="10"/>
      <c r="P85" s="10"/>
      <c r="Q85" s="180"/>
      <c r="R85" s="180" t="s">
        <v>5</v>
      </c>
      <c r="S85" s="181">
        <f>SUM(S80:S84)</f>
        <v>0</v>
      </c>
      <c r="T85" s="182" t="s">
        <v>21</v>
      </c>
      <c r="V85" s="263" t="s">
        <v>157</v>
      </c>
      <c r="W85" s="264"/>
      <c r="X85" s="264"/>
      <c r="Y85" s="265"/>
      <c r="Z85" s="266">
        <f>ROUND(Z83-Z84,0)</f>
        <v>0</v>
      </c>
      <c r="AA85" s="267"/>
      <c r="AB85" s="2"/>
      <c r="AC85" s="2"/>
    </row>
    <row r="86" spans="1:29" ht="15" customHeight="1" thickBot="1">
      <c r="A86" s="217"/>
      <c r="B86" s="217"/>
      <c r="C86" s="209"/>
      <c r="D86" s="219"/>
      <c r="E86" s="217"/>
      <c r="F86" s="217"/>
      <c r="G86" s="217"/>
      <c r="H86" s="220"/>
      <c r="I86" s="209"/>
      <c r="J86" s="209"/>
      <c r="K86" s="209"/>
      <c r="L86" s="210"/>
      <c r="M86" s="209"/>
      <c r="N86" s="209"/>
      <c r="O86" s="221"/>
      <c r="P86" s="221"/>
      <c r="Q86" s="222"/>
      <c r="R86" s="223"/>
      <c r="S86" s="209"/>
      <c r="T86" s="224"/>
      <c r="U86" s="224"/>
      <c r="V86" s="224"/>
      <c r="W86" s="224"/>
      <c r="X86" s="218"/>
      <c r="Y86" s="209"/>
      <c r="Z86" s="209"/>
      <c r="AA86" s="209"/>
      <c r="AB86" s="2"/>
      <c r="AC86" s="2"/>
    </row>
    <row r="87" spans="1:28" ht="15" customHeight="1" thickBot="1">
      <c r="A87" s="45" t="s">
        <v>78</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94"/>
      <c r="AB87" s="2"/>
    </row>
    <row r="88" spans="1:28" ht="15" customHeight="1">
      <c r="A88" s="22">
        <v>1</v>
      </c>
      <c r="B88" s="22"/>
      <c r="C88" s="22"/>
      <c r="D88" s="22"/>
      <c r="E88" s="95"/>
      <c r="F88" s="95"/>
      <c r="G88" s="95"/>
      <c r="H88" s="95"/>
      <c r="I88" s="95"/>
      <c r="J88" s="95"/>
      <c r="K88" s="95"/>
      <c r="L88" s="95"/>
      <c r="M88" s="95"/>
      <c r="N88" s="95"/>
      <c r="O88" s="95"/>
      <c r="P88" s="95"/>
      <c r="Q88" s="95"/>
      <c r="R88" s="95"/>
      <c r="S88" s="95"/>
      <c r="T88" s="95"/>
      <c r="U88" s="95"/>
      <c r="V88" s="95"/>
      <c r="W88" s="95"/>
      <c r="X88" s="95"/>
      <c r="Y88" s="95"/>
      <c r="Z88" s="95"/>
      <c r="AA88" s="95"/>
      <c r="AB88" s="43"/>
    </row>
    <row r="89" spans="1:28" ht="15" customHeight="1">
      <c r="A89" s="22">
        <v>2</v>
      </c>
      <c r="B89" s="22"/>
      <c r="C89" s="22"/>
      <c r="D89" s="22"/>
      <c r="E89" s="96"/>
      <c r="F89" s="96"/>
      <c r="G89" s="96"/>
      <c r="H89" s="96"/>
      <c r="I89" s="96"/>
      <c r="J89" s="96"/>
      <c r="K89" s="96"/>
      <c r="L89" s="96"/>
      <c r="M89" s="96"/>
      <c r="N89" s="96"/>
      <c r="O89" s="96"/>
      <c r="P89" s="96"/>
      <c r="Q89" s="96"/>
      <c r="X89" s="96"/>
      <c r="Y89" s="96"/>
      <c r="Z89" s="96"/>
      <c r="AA89" s="96"/>
      <c r="AB89" s="43"/>
    </row>
    <row r="90" spans="1:28" ht="15" customHeight="1">
      <c r="A90" s="22">
        <v>3</v>
      </c>
      <c r="B90" s="22"/>
      <c r="C90" s="22"/>
      <c r="D90" s="22"/>
      <c r="E90" s="96"/>
      <c r="F90" s="96"/>
      <c r="G90" s="96"/>
      <c r="H90" s="96"/>
      <c r="I90" s="96"/>
      <c r="J90" s="96"/>
      <c r="K90" s="96"/>
      <c r="L90" s="96"/>
      <c r="M90" s="96"/>
      <c r="N90" s="96"/>
      <c r="O90" s="96"/>
      <c r="P90" s="96"/>
      <c r="Q90" s="96"/>
      <c r="X90" s="96"/>
      <c r="Y90" s="96"/>
      <c r="Z90" s="96"/>
      <c r="AA90" s="96"/>
      <c r="AB90" s="43"/>
    </row>
    <row r="91" spans="1:28" ht="15" customHeight="1">
      <c r="A91" s="22">
        <v>4</v>
      </c>
      <c r="B91" s="22"/>
      <c r="C91" s="22"/>
      <c r="D91" s="22"/>
      <c r="E91" s="96"/>
      <c r="F91" s="96"/>
      <c r="G91" s="96"/>
      <c r="H91" s="96"/>
      <c r="I91" s="96"/>
      <c r="J91" s="96"/>
      <c r="K91" s="96"/>
      <c r="L91" s="96"/>
      <c r="M91" s="96"/>
      <c r="N91" s="96"/>
      <c r="O91" s="96"/>
      <c r="P91" s="96"/>
      <c r="Q91" s="96"/>
      <c r="X91" s="96"/>
      <c r="Y91" s="96"/>
      <c r="Z91" s="96"/>
      <c r="AA91" s="96"/>
      <c r="AB91" s="43"/>
    </row>
    <row r="92" spans="1:28" ht="15" customHeight="1">
      <c r="A92" s="22">
        <v>5</v>
      </c>
      <c r="B92" s="22"/>
      <c r="C92" s="22"/>
      <c r="D92" s="22"/>
      <c r="H92" s="96"/>
      <c r="I92" s="96"/>
      <c r="J92" s="96"/>
      <c r="K92" s="96"/>
      <c r="L92" s="96"/>
      <c r="M92" s="96"/>
      <c r="N92" s="96"/>
      <c r="O92" s="96"/>
      <c r="P92" s="96"/>
      <c r="Q92" s="96"/>
      <c r="X92" s="96"/>
      <c r="Y92" s="96"/>
      <c r="Z92" s="96"/>
      <c r="AA92" s="96"/>
      <c r="AB92" s="43"/>
    </row>
    <row r="93" spans="1:28" ht="15" customHeight="1">
      <c r="A93" s="22">
        <v>6</v>
      </c>
      <c r="B93" s="22"/>
      <c r="C93" s="22"/>
      <c r="D93" s="22"/>
      <c r="H93" s="96"/>
      <c r="I93" s="96"/>
      <c r="J93" s="96"/>
      <c r="K93" s="96"/>
      <c r="L93" s="96"/>
      <c r="M93" s="96"/>
      <c r="N93" s="96"/>
      <c r="O93" s="96"/>
      <c r="P93" s="96"/>
      <c r="Q93" s="96"/>
      <c r="X93" s="96"/>
      <c r="Y93" s="96"/>
      <c r="Z93" s="96"/>
      <c r="AA93" s="96"/>
      <c r="AB93" s="43"/>
    </row>
    <row r="94" spans="1:28" ht="15" customHeight="1">
      <c r="A94" s="22">
        <v>7</v>
      </c>
      <c r="B94" s="22"/>
      <c r="C94" s="22"/>
      <c r="D94" s="22"/>
      <c r="E94" s="96"/>
      <c r="F94" s="96"/>
      <c r="G94" s="96"/>
      <c r="H94" s="96"/>
      <c r="I94" s="96"/>
      <c r="J94" s="96"/>
      <c r="K94" s="96"/>
      <c r="L94" s="96"/>
      <c r="M94" s="96"/>
      <c r="N94" s="96"/>
      <c r="O94" s="96"/>
      <c r="P94" s="96"/>
      <c r="Q94" s="96"/>
      <c r="R94" s="96"/>
      <c r="S94" s="96"/>
      <c r="T94" s="96"/>
      <c r="U94" s="96"/>
      <c r="V94" s="96"/>
      <c r="W94" s="96"/>
      <c r="X94" s="96"/>
      <c r="Y94" s="96"/>
      <c r="Z94" s="96"/>
      <c r="AA94" s="96"/>
      <c r="AB94" s="43"/>
    </row>
    <row r="95" spans="1:28" ht="15" customHeight="1">
      <c r="A95" s="22">
        <v>8</v>
      </c>
      <c r="B95" s="22"/>
      <c r="C95" s="22"/>
      <c r="D95" s="22"/>
      <c r="E95" s="96"/>
      <c r="F95" s="96"/>
      <c r="G95" s="96"/>
      <c r="H95" s="96"/>
      <c r="I95" s="96"/>
      <c r="J95" s="96"/>
      <c r="K95" s="96"/>
      <c r="L95" s="96"/>
      <c r="M95" s="96"/>
      <c r="N95" s="96"/>
      <c r="O95" s="96"/>
      <c r="P95" s="96"/>
      <c r="Q95" s="96"/>
      <c r="R95" s="96"/>
      <c r="S95" s="96"/>
      <c r="T95" s="96"/>
      <c r="U95" s="96"/>
      <c r="V95" s="96"/>
      <c r="W95" s="96"/>
      <c r="X95" s="96"/>
      <c r="Y95" s="96"/>
      <c r="Z95" s="96"/>
      <c r="AA95" s="96"/>
      <c r="AB95" s="43"/>
    </row>
    <row r="96" spans="1:28" ht="15" customHeight="1">
      <c r="A96" s="22">
        <v>9</v>
      </c>
      <c r="B96" s="22"/>
      <c r="C96" s="22"/>
      <c r="D96" s="22"/>
      <c r="E96" s="96"/>
      <c r="F96" s="96"/>
      <c r="G96" s="96"/>
      <c r="H96" s="96"/>
      <c r="I96" s="96"/>
      <c r="J96" s="96"/>
      <c r="K96" s="96"/>
      <c r="L96" s="96"/>
      <c r="M96" s="96"/>
      <c r="N96" s="96"/>
      <c r="O96" s="96"/>
      <c r="P96" s="96"/>
      <c r="Q96" s="96"/>
      <c r="R96" s="96"/>
      <c r="S96" s="96"/>
      <c r="T96" s="96"/>
      <c r="U96" s="96"/>
      <c r="V96" s="96"/>
      <c r="W96" s="96"/>
      <c r="X96" s="96"/>
      <c r="Y96" s="96"/>
      <c r="Z96" s="96"/>
      <c r="AA96" s="96"/>
      <c r="AB96" s="43"/>
    </row>
    <row r="97" spans="1:28" ht="15" customHeight="1">
      <c r="A97" s="22">
        <v>10</v>
      </c>
      <c r="B97" s="22"/>
      <c r="C97" s="22"/>
      <c r="D97" s="22"/>
      <c r="E97" s="96"/>
      <c r="F97" s="96"/>
      <c r="G97" s="96"/>
      <c r="H97" s="96"/>
      <c r="I97" s="96"/>
      <c r="J97" s="96"/>
      <c r="K97" s="96"/>
      <c r="L97" s="96"/>
      <c r="M97" s="96"/>
      <c r="N97" s="96"/>
      <c r="O97" s="96"/>
      <c r="P97" s="96"/>
      <c r="Q97" s="96"/>
      <c r="R97" s="96"/>
      <c r="S97" s="96"/>
      <c r="T97" s="96"/>
      <c r="U97" s="96"/>
      <c r="V97" s="96"/>
      <c r="W97" s="96"/>
      <c r="X97" s="96"/>
      <c r="Y97" s="96"/>
      <c r="Z97" s="96"/>
      <c r="AA97" s="96"/>
      <c r="AB97" s="43"/>
    </row>
    <row r="98" spans="1:28" ht="15" customHeight="1">
      <c r="A98" s="22">
        <v>11</v>
      </c>
      <c r="B98" s="22"/>
      <c r="C98" s="22"/>
      <c r="D98" s="22"/>
      <c r="E98" s="96"/>
      <c r="F98" s="96"/>
      <c r="G98" s="96"/>
      <c r="H98" s="96"/>
      <c r="I98" s="96"/>
      <c r="J98" s="96"/>
      <c r="K98" s="96"/>
      <c r="L98" s="96"/>
      <c r="M98" s="96"/>
      <c r="N98" s="96"/>
      <c r="O98" s="96"/>
      <c r="P98" s="96"/>
      <c r="Q98" s="96"/>
      <c r="R98" s="96"/>
      <c r="S98" s="96"/>
      <c r="T98" s="96"/>
      <c r="U98" s="96"/>
      <c r="V98" s="96"/>
      <c r="W98" s="96"/>
      <c r="X98" s="96"/>
      <c r="Y98" s="96"/>
      <c r="Z98" s="96"/>
      <c r="AA98" s="96"/>
      <c r="AB98" s="43"/>
    </row>
    <row r="99" spans="1:28" ht="15" customHeight="1">
      <c r="A99" s="22">
        <v>12</v>
      </c>
      <c r="B99" s="22"/>
      <c r="C99" s="22"/>
      <c r="D99" s="22"/>
      <c r="E99" s="96"/>
      <c r="F99" s="96"/>
      <c r="G99" s="96"/>
      <c r="H99" s="96"/>
      <c r="I99" s="96"/>
      <c r="J99" s="96"/>
      <c r="K99" s="96"/>
      <c r="L99" s="96"/>
      <c r="M99" s="96"/>
      <c r="N99" s="96"/>
      <c r="O99" s="96"/>
      <c r="P99" s="96"/>
      <c r="Q99" s="96"/>
      <c r="R99" s="96"/>
      <c r="S99" s="96"/>
      <c r="T99" s="96"/>
      <c r="U99" s="96"/>
      <c r="V99" s="96"/>
      <c r="W99" s="96"/>
      <c r="X99" s="96"/>
      <c r="Y99" s="96"/>
      <c r="Z99" s="96"/>
      <c r="AA99" s="96"/>
      <c r="AB99" s="43"/>
    </row>
    <row r="100" spans="1:28" ht="15" customHeight="1">
      <c r="A100" s="22">
        <v>13</v>
      </c>
      <c r="B100" s="22"/>
      <c r="C100" s="22"/>
      <c r="D100" s="22"/>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43"/>
    </row>
    <row r="101" spans="1:28" ht="15" customHeight="1">
      <c r="A101" s="22">
        <v>14</v>
      </c>
      <c r="B101" s="22"/>
      <c r="C101" s="22"/>
      <c r="D101" s="22"/>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43"/>
    </row>
    <row r="102" spans="1:28" ht="15" customHeight="1">
      <c r="A102" s="22">
        <v>15</v>
      </c>
      <c r="B102" s="13"/>
      <c r="C102" s="13"/>
      <c r="D102" s="13"/>
      <c r="E102" s="29"/>
      <c r="F102" s="29"/>
      <c r="G102" s="96"/>
      <c r="H102" s="96"/>
      <c r="I102" s="96"/>
      <c r="J102" s="96"/>
      <c r="K102" s="96"/>
      <c r="L102" s="96"/>
      <c r="M102" s="96"/>
      <c r="N102" s="96"/>
      <c r="O102" s="96"/>
      <c r="P102" s="96"/>
      <c r="Q102" s="96"/>
      <c r="R102" s="96"/>
      <c r="S102" s="96"/>
      <c r="T102" s="96"/>
      <c r="U102" s="96"/>
      <c r="V102" s="96"/>
      <c r="W102" s="96"/>
      <c r="X102" s="96"/>
      <c r="Y102" s="96"/>
      <c r="Z102" s="96"/>
      <c r="AA102" s="96"/>
      <c r="AB102" s="43"/>
    </row>
    <row r="103" spans="2:6" ht="15">
      <c r="B103" s="2"/>
      <c r="C103" s="2"/>
      <c r="D103" s="2"/>
      <c r="E103" s="2"/>
      <c r="F103" s="2"/>
    </row>
    <row r="104" spans="2:6" ht="15">
      <c r="B104" s="2"/>
      <c r="C104" s="23"/>
      <c r="D104" s="23"/>
      <c r="E104" s="23"/>
      <c r="F104" s="2"/>
    </row>
    <row r="105" spans="2:6" ht="15">
      <c r="B105" s="2"/>
      <c r="C105" s="29"/>
      <c r="D105" s="29"/>
      <c r="E105" s="5"/>
      <c r="F105" s="2"/>
    </row>
    <row r="106" spans="2:6" ht="15">
      <c r="B106" s="2"/>
      <c r="C106" s="2"/>
      <c r="D106" s="2"/>
      <c r="E106" s="4"/>
      <c r="F106" s="2"/>
    </row>
    <row r="107" spans="2:6" ht="15">
      <c r="B107" s="2"/>
      <c r="C107" s="29"/>
      <c r="D107" s="29"/>
      <c r="E107" s="5"/>
      <c r="F107" s="2"/>
    </row>
    <row r="108" spans="2:6" ht="15">
      <c r="B108" s="2"/>
      <c r="C108" s="29"/>
      <c r="D108" s="29"/>
      <c r="E108" s="5"/>
      <c r="F108" s="2"/>
    </row>
    <row r="109" spans="2:6" ht="15">
      <c r="B109" s="2"/>
      <c r="C109" s="29"/>
      <c r="D109" s="29"/>
      <c r="E109" s="17"/>
      <c r="F109" s="2"/>
    </row>
    <row r="110" spans="2:6" ht="15">
      <c r="B110" s="2"/>
      <c r="C110" s="2"/>
      <c r="D110" s="2"/>
      <c r="E110" s="2"/>
      <c r="F110" s="2"/>
    </row>
    <row r="111" spans="2:6" ht="15">
      <c r="B111" s="2"/>
      <c r="C111" s="23"/>
      <c r="D111" s="23"/>
      <c r="E111" s="157"/>
      <c r="F111" s="2"/>
    </row>
    <row r="112" spans="2:6" ht="15">
      <c r="B112" s="2"/>
      <c r="C112" s="2"/>
      <c r="D112" s="2"/>
      <c r="E112" s="2"/>
      <c r="F112" s="2"/>
    </row>
    <row r="114" spans="3:5" ht="15">
      <c r="C114" s="22"/>
      <c r="D114" s="22"/>
      <c r="E114" s="96"/>
    </row>
    <row r="115" spans="3:5" ht="15">
      <c r="C115" s="323"/>
      <c r="D115" s="323"/>
      <c r="E115" s="6"/>
    </row>
    <row r="116" spans="3:5" ht="15">
      <c r="C116" s="323"/>
      <c r="D116" s="323"/>
      <c r="E116" s="6"/>
    </row>
    <row r="117" ht="15">
      <c r="E117" s="142"/>
    </row>
    <row r="118" spans="3:5" ht="15">
      <c r="C118" s="323"/>
      <c r="D118" s="323"/>
      <c r="E118" s="6"/>
    </row>
    <row r="120" spans="3:5" ht="15">
      <c r="C120" s="323"/>
      <c r="D120" s="323"/>
      <c r="E120" s="143"/>
    </row>
    <row r="122" spans="3:5" ht="15">
      <c r="C122" s="144"/>
      <c r="D122" s="144"/>
      <c r="E122" s="145"/>
    </row>
  </sheetData>
  <sheetProtection/>
  <mergeCells count="248">
    <mergeCell ref="A1:C1"/>
    <mergeCell ref="D1:G1"/>
    <mergeCell ref="H1:I1"/>
    <mergeCell ref="J1:K1"/>
    <mergeCell ref="L1:AA2"/>
    <mergeCell ref="A2:C2"/>
    <mergeCell ref="D2:E2"/>
    <mergeCell ref="H2:I2"/>
    <mergeCell ref="AN2:AX2"/>
    <mergeCell ref="A3:AA3"/>
    <mergeCell ref="A4:R4"/>
    <mergeCell ref="S4:AA4"/>
    <mergeCell ref="A5:C5"/>
    <mergeCell ref="A6:B6"/>
    <mergeCell ref="D6:F6"/>
    <mergeCell ref="H6:I6"/>
    <mergeCell ref="K6:N6"/>
    <mergeCell ref="P6:Q6"/>
    <mergeCell ref="A7:B7"/>
    <mergeCell ref="D7:F7"/>
    <mergeCell ref="H7:I7"/>
    <mergeCell ref="K7:N7"/>
    <mergeCell ref="P7:Q7"/>
    <mergeCell ref="T7:V7"/>
    <mergeCell ref="H8:I8"/>
    <mergeCell ref="K8:N8"/>
    <mergeCell ref="P8:Q8"/>
    <mergeCell ref="T8:V8"/>
    <mergeCell ref="T6:V6"/>
    <mergeCell ref="X6:Z6"/>
    <mergeCell ref="X7:Z7"/>
    <mergeCell ref="X8:Z8"/>
    <mergeCell ref="A9:B9"/>
    <mergeCell ref="D9:F9"/>
    <mergeCell ref="H9:I9"/>
    <mergeCell ref="K9:N9"/>
    <mergeCell ref="P9:Q9"/>
    <mergeCell ref="T9:V9"/>
    <mergeCell ref="X9:Z9"/>
    <mergeCell ref="A8:B8"/>
    <mergeCell ref="D8:F8"/>
    <mergeCell ref="T11:V11"/>
    <mergeCell ref="X11:Z11"/>
    <mergeCell ref="A10:B10"/>
    <mergeCell ref="D10:F10"/>
    <mergeCell ref="H10:I10"/>
    <mergeCell ref="K10:N10"/>
    <mergeCell ref="P10:Q10"/>
    <mergeCell ref="X12:Z12"/>
    <mergeCell ref="T10:V10"/>
    <mergeCell ref="H12:I12"/>
    <mergeCell ref="K12:N12"/>
    <mergeCell ref="P12:Q12"/>
    <mergeCell ref="T12:V12"/>
    <mergeCell ref="X10:Z10"/>
    <mergeCell ref="T13:V13"/>
    <mergeCell ref="A11:B11"/>
    <mergeCell ref="D11:F11"/>
    <mergeCell ref="H11:I11"/>
    <mergeCell ref="K11:N11"/>
    <mergeCell ref="P11:Q11"/>
    <mergeCell ref="A12:B12"/>
    <mergeCell ref="D12:F12"/>
    <mergeCell ref="A14:B14"/>
    <mergeCell ref="D14:F14"/>
    <mergeCell ref="H14:I14"/>
    <mergeCell ref="K14:N14"/>
    <mergeCell ref="A13:B13"/>
    <mergeCell ref="D13:F13"/>
    <mergeCell ref="H13:I13"/>
    <mergeCell ref="K13:N13"/>
    <mergeCell ref="D15:F15"/>
    <mergeCell ref="H15:I15"/>
    <mergeCell ref="K15:N15"/>
    <mergeCell ref="P15:Q15"/>
    <mergeCell ref="T15:V17"/>
    <mergeCell ref="X13:Z13"/>
    <mergeCell ref="P14:Q14"/>
    <mergeCell ref="T14:V14"/>
    <mergeCell ref="X14:Z14"/>
    <mergeCell ref="P13:Q13"/>
    <mergeCell ref="X15:Z15"/>
    <mergeCell ref="A16:B16"/>
    <mergeCell ref="D16:F16"/>
    <mergeCell ref="A17:B17"/>
    <mergeCell ref="D17:F17"/>
    <mergeCell ref="H17:I17"/>
    <mergeCell ref="K17:N17"/>
    <mergeCell ref="P17:Q17"/>
    <mergeCell ref="X17:Z17"/>
    <mergeCell ref="A15:B15"/>
    <mergeCell ref="U20:X20"/>
    <mergeCell ref="H21:I21"/>
    <mergeCell ref="M21:N21"/>
    <mergeCell ref="Q21:R21"/>
    <mergeCell ref="H16:I16"/>
    <mergeCell ref="K16:N16"/>
    <mergeCell ref="P16:Q16"/>
    <mergeCell ref="X16:Z16"/>
    <mergeCell ref="Y21:AA21"/>
    <mergeCell ref="B22:E22"/>
    <mergeCell ref="B23:E23"/>
    <mergeCell ref="Y23:Z23"/>
    <mergeCell ref="B24:E24"/>
    <mergeCell ref="Y24:Z24"/>
    <mergeCell ref="B20:E21"/>
    <mergeCell ref="F20:G21"/>
    <mergeCell ref="H20:L20"/>
    <mergeCell ref="M20:P20"/>
    <mergeCell ref="Q20:T20"/>
    <mergeCell ref="B25:E25"/>
    <mergeCell ref="Y25:Z25"/>
    <mergeCell ref="B26:E26"/>
    <mergeCell ref="Y26:Z26"/>
    <mergeCell ref="B27:E27"/>
    <mergeCell ref="Y27:Z27"/>
    <mergeCell ref="B28:E28"/>
    <mergeCell ref="Y28:Z28"/>
    <mergeCell ref="B29:E29"/>
    <mergeCell ref="B30:E30"/>
    <mergeCell ref="Y30:Z30"/>
    <mergeCell ref="B31:E31"/>
    <mergeCell ref="Y31:Z31"/>
    <mergeCell ref="B32:E32"/>
    <mergeCell ref="Y32:Z32"/>
    <mergeCell ref="B33:E33"/>
    <mergeCell ref="Y33:Z33"/>
    <mergeCell ref="B34:E34"/>
    <mergeCell ref="Y34:Z34"/>
    <mergeCell ref="B35:E35"/>
    <mergeCell ref="Y35:Z35"/>
    <mergeCell ref="B36:E36"/>
    <mergeCell ref="Y36:Z36"/>
    <mergeCell ref="B37:E37"/>
    <mergeCell ref="Y37:Z37"/>
    <mergeCell ref="B38:E38"/>
    <mergeCell ref="Y38:Z38"/>
    <mergeCell ref="B39:E39"/>
    <mergeCell ref="Y39:Z39"/>
    <mergeCell ref="B40:E40"/>
    <mergeCell ref="Y40:Z40"/>
    <mergeCell ref="B41:E41"/>
    <mergeCell ref="Y41:Z41"/>
    <mergeCell ref="B42:E42"/>
    <mergeCell ref="Y42:Z42"/>
    <mergeCell ref="B43:E43"/>
    <mergeCell ref="Y43:Z43"/>
    <mergeCell ref="B44:E44"/>
    <mergeCell ref="B45:E45"/>
    <mergeCell ref="Y45:Z45"/>
    <mergeCell ref="B46:E46"/>
    <mergeCell ref="Y46:Z46"/>
    <mergeCell ref="B47:E47"/>
    <mergeCell ref="Y47:Z47"/>
    <mergeCell ref="J52:K52"/>
    <mergeCell ref="M52:O52"/>
    <mergeCell ref="Q52:S52"/>
    <mergeCell ref="B48:E48"/>
    <mergeCell ref="Y48:Z48"/>
    <mergeCell ref="B49:E49"/>
    <mergeCell ref="Y49:Z49"/>
    <mergeCell ref="B50:E50"/>
    <mergeCell ref="Y50:Z50"/>
    <mergeCell ref="A54:H54"/>
    <mergeCell ref="A55:B55"/>
    <mergeCell ref="J54:T54"/>
    <mergeCell ref="V54:AA54"/>
    <mergeCell ref="J55:T55"/>
    <mergeCell ref="A51:G52"/>
    <mergeCell ref="J51:K51"/>
    <mergeCell ref="M51:O51"/>
    <mergeCell ref="Q51:S51"/>
    <mergeCell ref="U51:V51"/>
    <mergeCell ref="Z72:AA72"/>
    <mergeCell ref="V72:X72"/>
    <mergeCell ref="Z68:AA68"/>
    <mergeCell ref="Z62:AA62"/>
    <mergeCell ref="A56:B56"/>
    <mergeCell ref="C56:H56"/>
    <mergeCell ref="Z56:AA56"/>
    <mergeCell ref="A57:B57"/>
    <mergeCell ref="J57:K57"/>
    <mergeCell ref="Z57:AA57"/>
    <mergeCell ref="V83:X83"/>
    <mergeCell ref="Z78:AA78"/>
    <mergeCell ref="F80:G80"/>
    <mergeCell ref="Z80:AA80"/>
    <mergeCell ref="M75:N75"/>
    <mergeCell ref="Z75:AA75"/>
    <mergeCell ref="A81:H81"/>
    <mergeCell ref="C82:E82"/>
    <mergeCell ref="F82:G82"/>
    <mergeCell ref="F83:G83"/>
    <mergeCell ref="M81:N81"/>
    <mergeCell ref="M82:N82"/>
    <mergeCell ref="M83:N83"/>
    <mergeCell ref="C116:D116"/>
    <mergeCell ref="C118:D118"/>
    <mergeCell ref="C120:D120"/>
    <mergeCell ref="F84:G84"/>
    <mergeCell ref="Z84:AA84"/>
    <mergeCell ref="F85:G85"/>
    <mergeCell ref="C115:D115"/>
    <mergeCell ref="V55:Y55"/>
    <mergeCell ref="Z55:AA55"/>
    <mergeCell ref="J56:T56"/>
    <mergeCell ref="V56:Y56"/>
    <mergeCell ref="M57:N57"/>
    <mergeCell ref="S57:T57"/>
    <mergeCell ref="V57:Y57"/>
    <mergeCell ref="M60:N60"/>
    <mergeCell ref="V60:AA60"/>
    <mergeCell ref="V61:AA61"/>
    <mergeCell ref="M62:N62"/>
    <mergeCell ref="V62:X62"/>
    <mergeCell ref="W63:X63"/>
    <mergeCell ref="Z63:AA63"/>
    <mergeCell ref="M64:N64"/>
    <mergeCell ref="V65:AA65"/>
    <mergeCell ref="M66:N66"/>
    <mergeCell ref="Z66:AA66"/>
    <mergeCell ref="V67:X67"/>
    <mergeCell ref="Z67:AA67"/>
    <mergeCell ref="M68:N68"/>
    <mergeCell ref="V68:X68"/>
    <mergeCell ref="W69:X69"/>
    <mergeCell ref="Z69:AA69"/>
    <mergeCell ref="M70:N70"/>
    <mergeCell ref="V71:AA71"/>
    <mergeCell ref="Z79:AA79"/>
    <mergeCell ref="M80:N80"/>
    <mergeCell ref="W80:X80"/>
    <mergeCell ref="M73:N73"/>
    <mergeCell ref="V73:X73"/>
    <mergeCell ref="Z73:AA73"/>
    <mergeCell ref="M74:N74"/>
    <mergeCell ref="V74:X74"/>
    <mergeCell ref="Z74:AA74"/>
    <mergeCell ref="Z83:AA83"/>
    <mergeCell ref="M84:N84"/>
    <mergeCell ref="V84:Y84"/>
    <mergeCell ref="V85:Y85"/>
    <mergeCell ref="Z85:AA85"/>
    <mergeCell ref="F44:L44"/>
    <mergeCell ref="M76:N76"/>
    <mergeCell ref="M77:N77"/>
    <mergeCell ref="V77:AA77"/>
    <mergeCell ref="V78:X78"/>
  </mergeCells>
  <conditionalFormatting sqref="AB50 AA23:AA43 Z29 P51:P52 T51:T52 X51:X52 F23:X43 F45:X50 AA45:AA50">
    <cfRule type="expression" priority="32" dxfId="47" stopIfTrue="1">
      <formula>#REF!&gt;0</formula>
    </cfRule>
    <cfRule type="expression" priority="33" dxfId="47" stopIfTrue="1">
      <formula>#REF!&lt;0</formula>
    </cfRule>
  </conditionalFormatting>
  <conditionalFormatting sqref="Y20 A20">
    <cfRule type="expression" priority="30" dxfId="47" stopIfTrue="1">
      <formula>#REF!&gt;0</formula>
    </cfRule>
    <cfRule type="expression" priority="31" dxfId="47" stopIfTrue="1">
      <formula>#REF!&lt;0</formula>
    </cfRule>
  </conditionalFormatting>
  <conditionalFormatting sqref="A2:G2 A1:C1">
    <cfRule type="expression" priority="24" dxfId="2" stopIfTrue="1">
      <formula>$AW$13&lt;&gt;0</formula>
    </cfRule>
  </conditionalFormatting>
  <conditionalFormatting sqref="J2">
    <cfRule type="expression" priority="23" dxfId="2" stopIfTrue="1">
      <formula>$AW$13&lt;&gt;0</formula>
    </cfRule>
  </conditionalFormatting>
  <conditionalFormatting sqref="F44 M44:X44 AA44">
    <cfRule type="expression" priority="6" dxfId="47" stopIfTrue="1">
      <formula>#REF!&gt;0</formula>
    </cfRule>
    <cfRule type="expression" priority="7" dxfId="47" stopIfTrue="1">
      <formula>#REF!&lt;0</formula>
    </cfRule>
  </conditionalFormatting>
  <conditionalFormatting sqref="D1">
    <cfRule type="expression" priority="8" dxfId="2" stopIfTrue="1">
      <formula>$AW$13&lt;&gt;0</formula>
    </cfRule>
  </conditionalFormatting>
  <conditionalFormatting sqref="Z57:AA57">
    <cfRule type="cellIs" priority="3" dxfId="0" operator="equal" stopIfTrue="1">
      <formula>0</formula>
    </cfRule>
    <cfRule type="cellIs" priority="4" dxfId="2" operator="notEqual" stopIfTrue="1">
      <formula>0</formula>
    </cfRule>
  </conditionalFormatting>
  <conditionalFormatting sqref="Z85:AA85">
    <cfRule type="cellIs" priority="1" dxfId="0" operator="equal" stopIfTrue="1">
      <formula>0</formula>
    </cfRule>
    <cfRule type="cellIs" priority="2" dxfId="2" operator="notEqual" stopIfTrue="1">
      <formula>0</formula>
    </cfRule>
  </conditionalFormatting>
  <conditionalFormatting sqref="Y72:Z72">
    <cfRule type="cellIs" priority="5" dxfId="49" operator="equal" stopIfTrue="1">
      <formula>$AN$14</formula>
    </cfRule>
  </conditionalFormatting>
  <dataValidations count="7">
    <dataValidation type="list" allowBlank="1" showInputMessage="1" showErrorMessage="1" sqref="T13 X15 X17:X18 X13">
      <formula1>$AN$3:$AN$4</formula1>
    </dataValidation>
    <dataValidation type="list" allowBlank="1" showInputMessage="1" showErrorMessage="1" sqref="P11">
      <formula1>$AN$7:$AN$10</formula1>
    </dataValidation>
    <dataValidation type="list" allowBlank="1" showInputMessage="1" showErrorMessage="1" sqref="P13">
      <formula1>$AP$7:$AP$9</formula1>
    </dataValidation>
    <dataValidation type="list" allowBlank="1" showInputMessage="1" showErrorMessage="1" sqref="P15">
      <formula1>$AW$4:$AW$9</formula1>
    </dataValidation>
    <dataValidation type="list" allowBlank="1" showInputMessage="1" showErrorMessage="1" sqref="P17">
      <formula1>$AS$4:$AS$8</formula1>
    </dataValidation>
    <dataValidation type="list" allowBlank="1" showInputMessage="1" showErrorMessage="1" sqref="O73:O77 O60 O62 O64 O66 O68 O70 O80:O84">
      <formula1>$AZ$3:$AZ$6</formula1>
    </dataValidation>
    <dataValidation type="list" allowBlank="1" showInputMessage="1" showErrorMessage="1" sqref="M44">
      <formula1>$AP$1:$AP$3</formula1>
    </dataValidation>
  </dataValidations>
  <hyperlinks>
    <hyperlink ref="C56" r:id="rId1" display="http://www.wdol.gov/dba.aspx#14"/>
    <hyperlink ref="J56" r:id="rId2" display="http://140.194.76.129/publications/eng-pamphlets/EP_1110-1-8/toc.html"/>
  </hyperlinks>
  <printOptions horizontalCentered="1"/>
  <pageMargins left="0.3" right="0.17" top="0.52" bottom="0.52" header="0.27" footer="0.3"/>
  <pageSetup fitToHeight="0" fitToWidth="1" horizontalDpi="600" verticalDpi="600" orientation="landscape" paperSize="3" scale="77" r:id="rId5"/>
  <headerFooter alignWithMargins="0">
    <oddFooter>&amp;L&amp;D&amp;T&amp;CPage &amp;P of &amp;N</oddFooter>
  </headerFooter>
  <rowBreaks count="1" manualBreakCount="1">
    <brk id="53" max="26" man="1"/>
  </rowBreaks>
  <legacyDrawing r:id="rId4"/>
</worksheet>
</file>

<file path=xl/worksheets/sheet11.xml><?xml version="1.0" encoding="utf-8"?>
<worksheet xmlns="http://schemas.openxmlformats.org/spreadsheetml/2006/main" xmlns:r="http://schemas.openxmlformats.org/officeDocument/2006/relationships">
  <sheetPr>
    <tabColor rgb="FFFFFF00"/>
  </sheetPr>
  <dimension ref="A1:V91"/>
  <sheetViews>
    <sheetView zoomScalePageLayoutView="0" workbookViewId="0" topLeftCell="A1">
      <selection activeCell="A1" sqref="A1:M1"/>
    </sheetView>
  </sheetViews>
  <sheetFormatPr defaultColWidth="9.140625" defaultRowHeight="12.75"/>
  <cols>
    <col min="1" max="1" width="7.28125" style="0" customWidth="1"/>
    <col min="2" max="2" width="27.8515625" style="0" customWidth="1"/>
    <col min="3" max="13" width="10.7109375" style="0" customWidth="1"/>
  </cols>
  <sheetData>
    <row r="1" spans="1:13" ht="12.75">
      <c r="A1" s="427" t="s">
        <v>114</v>
      </c>
      <c r="B1" s="427"/>
      <c r="C1" s="427"/>
      <c r="D1" s="427"/>
      <c r="E1" s="427"/>
      <c r="F1" s="427"/>
      <c r="G1" s="427"/>
      <c r="H1" s="427"/>
      <c r="I1" s="427"/>
      <c r="J1" s="427"/>
      <c r="K1" s="427"/>
      <c r="L1" s="427"/>
      <c r="M1" s="427"/>
    </row>
    <row r="2" spans="1:13" ht="12.75">
      <c r="A2" s="427" t="s">
        <v>115</v>
      </c>
      <c r="B2" s="427"/>
      <c r="C2" s="427"/>
      <c r="D2" s="427"/>
      <c r="E2" s="427"/>
      <c r="F2" s="427"/>
      <c r="G2" s="427"/>
      <c r="H2" s="427"/>
      <c r="I2" s="427"/>
      <c r="J2" s="427"/>
      <c r="K2" s="427"/>
      <c r="L2" s="427"/>
      <c r="M2" s="427"/>
    </row>
    <row r="3" spans="1:13" ht="12.75">
      <c r="A3" s="427">
        <f>+'Item 1 '!A9:B9</f>
        <v>0</v>
      </c>
      <c r="B3" s="427"/>
      <c r="C3" s="427"/>
      <c r="D3" s="427"/>
      <c r="E3" s="427"/>
      <c r="F3" s="427"/>
      <c r="G3" s="427"/>
      <c r="H3" s="427"/>
      <c r="I3" s="427"/>
      <c r="J3" s="427"/>
      <c r="K3" s="427"/>
      <c r="L3" s="427"/>
      <c r="M3" s="427"/>
    </row>
    <row r="4" spans="1:13" ht="12.75">
      <c r="A4" s="134"/>
      <c r="B4" s="134"/>
      <c r="C4" s="134"/>
      <c r="D4" s="134"/>
      <c r="E4" s="134"/>
      <c r="F4" s="427" t="s">
        <v>156</v>
      </c>
      <c r="G4" s="427"/>
      <c r="H4" s="135">
        <f>+'Item 1 '!H9:I9</f>
        <v>1</v>
      </c>
      <c r="I4" s="134"/>
      <c r="J4" s="134"/>
      <c r="K4" s="134"/>
      <c r="L4" s="134"/>
      <c r="M4" s="134"/>
    </row>
    <row r="5" spans="1:13" ht="12.75">
      <c r="A5" s="435">
        <f>+'Item 1 '!D2</f>
        <v>41275</v>
      </c>
      <c r="B5" s="435"/>
      <c r="C5" s="435"/>
      <c r="D5" s="435"/>
      <c r="E5" s="435"/>
      <c r="F5" s="435"/>
      <c r="G5" s="435"/>
      <c r="H5" s="435"/>
      <c r="I5" s="435"/>
      <c r="J5" s="435"/>
      <c r="K5" s="435"/>
      <c r="L5" s="435"/>
      <c r="M5" s="435"/>
    </row>
    <row r="6" ht="13.5" thickBot="1"/>
    <row r="7" spans="1:13" ht="12.75" customHeight="1">
      <c r="A7" s="225" t="s">
        <v>141</v>
      </c>
      <c r="B7" s="226"/>
      <c r="C7" s="226"/>
      <c r="D7" s="226"/>
      <c r="E7" s="226"/>
      <c r="F7" s="226"/>
      <c r="G7" s="226"/>
      <c r="H7" s="225" t="s">
        <v>96</v>
      </c>
      <c r="I7" s="225" t="s">
        <v>193</v>
      </c>
      <c r="J7" s="225"/>
      <c r="K7" s="226"/>
      <c r="L7" s="225" t="s">
        <v>63</v>
      </c>
      <c r="M7" s="227"/>
    </row>
    <row r="8" spans="1:13" ht="13.5" customHeight="1" thickBot="1">
      <c r="A8" s="228" t="s">
        <v>142</v>
      </c>
      <c r="B8" s="228"/>
      <c r="C8" s="228" t="s">
        <v>79</v>
      </c>
      <c r="D8" s="228" t="s">
        <v>80</v>
      </c>
      <c r="E8" s="228" t="s">
        <v>81</v>
      </c>
      <c r="F8" s="228" t="s">
        <v>82</v>
      </c>
      <c r="G8" s="228" t="s">
        <v>83</v>
      </c>
      <c r="H8" s="228" t="s">
        <v>1</v>
      </c>
      <c r="I8" s="228" t="s">
        <v>194</v>
      </c>
      <c r="J8" s="228" t="s">
        <v>195</v>
      </c>
      <c r="K8" s="228" t="s">
        <v>196</v>
      </c>
      <c r="L8" s="228" t="s">
        <v>84</v>
      </c>
      <c r="M8" s="229" t="s">
        <v>9</v>
      </c>
    </row>
    <row r="9" spans="1:13" ht="12.75">
      <c r="A9" s="128">
        <v>1</v>
      </c>
      <c r="B9" s="102" t="str">
        <f>+'Item 1 '!L1</f>
        <v>MODIFICATION DESCRIPTION</v>
      </c>
      <c r="C9" s="48">
        <f>+'Item 1 '!L51</f>
        <v>1E-06</v>
      </c>
      <c r="D9" s="48">
        <f>+'Item 1 '!P51</f>
        <v>0</v>
      </c>
      <c r="E9" s="48">
        <f>+'Item 1 '!T51</f>
        <v>0</v>
      </c>
      <c r="F9" s="48">
        <f>+'Item 1 '!W51</f>
        <v>0</v>
      </c>
      <c r="G9" s="48">
        <f>+'Item 1 '!X52</f>
        <v>0</v>
      </c>
      <c r="H9" s="50">
        <f>SUM(C9:G9)</f>
        <v>1E-06</v>
      </c>
      <c r="I9" s="48">
        <f>+'Item 1 '!Z63</f>
        <v>0</v>
      </c>
      <c r="J9" s="48">
        <f>+'Item 1 '!Z69</f>
        <v>0</v>
      </c>
      <c r="K9" s="48">
        <f>+'Item 1 '!Z75</f>
        <v>0</v>
      </c>
      <c r="L9" s="48">
        <f>+'Item 1 '!Z80</f>
        <v>0</v>
      </c>
      <c r="M9" s="50">
        <f>SUM(H9:L9)</f>
        <v>1E-06</v>
      </c>
    </row>
    <row r="10" spans="1:13" ht="12.75">
      <c r="A10" s="103"/>
      <c r="B10" s="102"/>
      <c r="C10" s="48"/>
      <c r="D10" s="48"/>
      <c r="E10" s="48"/>
      <c r="F10" s="48"/>
      <c r="G10" s="48"/>
      <c r="H10" s="49"/>
      <c r="I10" s="48"/>
      <c r="J10" s="48"/>
      <c r="K10" s="48"/>
      <c r="L10" s="48"/>
      <c r="M10" s="49"/>
    </row>
    <row r="11" spans="1:13" ht="12.75">
      <c r="A11" s="128">
        <v>2</v>
      </c>
      <c r="B11" s="102" t="str">
        <f>+'Item 2'!L1</f>
        <v>MODIFICATION DESCRIPTION</v>
      </c>
      <c r="C11" s="48">
        <f>+'Item 2'!L51</f>
        <v>1E-06</v>
      </c>
      <c r="D11" s="48">
        <f>+'Item 2'!P51</f>
        <v>0</v>
      </c>
      <c r="E11" s="48">
        <f>+'Item 2'!T51</f>
        <v>0</v>
      </c>
      <c r="F11" s="48">
        <f>+'Item 2'!W51</f>
        <v>0</v>
      </c>
      <c r="G11" s="48">
        <f>+'Item 2'!X52</f>
        <v>0</v>
      </c>
      <c r="H11" s="50">
        <f>SUM(C11:G11)</f>
        <v>1E-06</v>
      </c>
      <c r="I11" s="48">
        <f>+'Item 2'!Z63</f>
        <v>0</v>
      </c>
      <c r="J11" s="48">
        <f>+'Item 2'!Z69</f>
        <v>0</v>
      </c>
      <c r="K11" s="48">
        <f>+'Item 2'!Z75</f>
        <v>0</v>
      </c>
      <c r="L11" s="48">
        <f>+'Item 2'!Z80</f>
        <v>0</v>
      </c>
      <c r="M11" s="50">
        <f>SUM(H11:L11)</f>
        <v>1E-06</v>
      </c>
    </row>
    <row r="12" spans="1:13" ht="12.75">
      <c r="A12" s="103"/>
      <c r="B12" s="102"/>
      <c r="C12" s="48"/>
      <c r="D12" s="48"/>
      <c r="E12" s="48"/>
      <c r="F12" s="48"/>
      <c r="G12" s="48"/>
      <c r="H12" s="49"/>
      <c r="I12" s="48"/>
      <c r="J12" s="48"/>
      <c r="K12" s="48"/>
      <c r="L12" s="48"/>
      <c r="M12" s="49"/>
    </row>
    <row r="13" spans="1:13" ht="12.75">
      <c r="A13" s="128">
        <v>3</v>
      </c>
      <c r="B13" s="102" t="str">
        <f>+'Item 3'!L1</f>
        <v>MODIFICATION DESCRIPTION</v>
      </c>
      <c r="C13" s="48">
        <f>+'Item 3'!L51</f>
        <v>1E-06</v>
      </c>
      <c r="D13" s="48">
        <f>+'Item 3'!P51</f>
        <v>0</v>
      </c>
      <c r="E13" s="48">
        <f>+'Item 3'!T51</f>
        <v>0</v>
      </c>
      <c r="F13" s="48">
        <f>+'Item 3'!W51</f>
        <v>0</v>
      </c>
      <c r="G13" s="48">
        <f>+'Item 3'!X52</f>
        <v>0</v>
      </c>
      <c r="H13" s="50">
        <f>SUM(C13:G13)</f>
        <v>1E-06</v>
      </c>
      <c r="I13" s="48">
        <f>+'Item 3'!Z63</f>
        <v>0</v>
      </c>
      <c r="J13" s="48">
        <f>+'Item 3'!Z69</f>
        <v>0</v>
      </c>
      <c r="K13" s="48">
        <f>+'Item 3'!Z75</f>
        <v>0</v>
      </c>
      <c r="L13" s="48">
        <f>+'Item 3'!Z80</f>
        <v>0</v>
      </c>
      <c r="M13" s="50">
        <f>SUM(H13:L13)</f>
        <v>1E-06</v>
      </c>
    </row>
    <row r="14" spans="1:13" ht="12.75">
      <c r="A14" s="103"/>
      <c r="B14" s="102"/>
      <c r="C14" s="48"/>
      <c r="D14" s="48"/>
      <c r="E14" s="48"/>
      <c r="F14" s="48"/>
      <c r="G14" s="48"/>
      <c r="H14" s="49"/>
      <c r="I14" s="48"/>
      <c r="J14" s="48"/>
      <c r="K14" s="48"/>
      <c r="L14" s="48"/>
      <c r="M14" s="49"/>
    </row>
    <row r="15" spans="1:13" ht="12.75">
      <c r="A15" s="128">
        <v>4</v>
      </c>
      <c r="B15" s="102" t="str">
        <f>+'Item 4'!L1</f>
        <v>MODIFICATION DESCRIPTION</v>
      </c>
      <c r="C15" s="48">
        <f>+'Item 4'!L51</f>
        <v>1E-06</v>
      </c>
      <c r="D15" s="48">
        <f>+'Item 4'!P51</f>
        <v>0</v>
      </c>
      <c r="E15" s="48">
        <f>+'Item 4'!T51</f>
        <v>0</v>
      </c>
      <c r="F15" s="48">
        <f>+'Item 4'!W51</f>
        <v>0</v>
      </c>
      <c r="G15" s="48">
        <f>+'Item 4'!X52</f>
        <v>0</v>
      </c>
      <c r="H15" s="50">
        <f>SUM(C15:G15)</f>
        <v>1E-06</v>
      </c>
      <c r="I15" s="48">
        <f>+'Item 4'!Z63</f>
        <v>0</v>
      </c>
      <c r="J15" s="48">
        <f>+'Item 4'!Z69</f>
        <v>0</v>
      </c>
      <c r="K15" s="48">
        <f>+'Item 4'!Z75</f>
        <v>0</v>
      </c>
      <c r="L15" s="48">
        <f>+'Item 4'!Z80</f>
        <v>0</v>
      </c>
      <c r="M15" s="50">
        <f>SUM(H15:L15)</f>
        <v>1E-06</v>
      </c>
    </row>
    <row r="16" spans="1:13" ht="12.75">
      <c r="A16" s="103"/>
      <c r="B16" s="102"/>
      <c r="C16" s="48"/>
      <c r="D16" s="48"/>
      <c r="E16" s="48"/>
      <c r="F16" s="48"/>
      <c r="G16" s="48"/>
      <c r="H16" s="49"/>
      <c r="I16" s="48"/>
      <c r="J16" s="48"/>
      <c r="K16" s="48"/>
      <c r="L16" s="48"/>
      <c r="M16" s="49"/>
    </row>
    <row r="17" spans="1:13" ht="12.75">
      <c r="A17" s="128">
        <v>5</v>
      </c>
      <c r="B17" s="102" t="str">
        <f>+'Item 5'!L1</f>
        <v>MODIFICATION DESCRIPTION</v>
      </c>
      <c r="C17" s="48">
        <f>+'Item 5'!L51</f>
        <v>1E-06</v>
      </c>
      <c r="D17" s="48">
        <f>+'Item 5'!P51</f>
        <v>0</v>
      </c>
      <c r="E17" s="48">
        <f>+'Item 5'!T51</f>
        <v>0</v>
      </c>
      <c r="F17" s="48">
        <f>+'Item 5'!W51</f>
        <v>0</v>
      </c>
      <c r="G17" s="48">
        <f>+'Item 5'!X52</f>
        <v>0</v>
      </c>
      <c r="H17" s="50">
        <f>SUM(C17:G17)</f>
        <v>1E-06</v>
      </c>
      <c r="I17" s="48">
        <f>+'Item 5'!Z63</f>
        <v>0</v>
      </c>
      <c r="J17" s="48">
        <f>+'Item 5'!Z69</f>
        <v>0</v>
      </c>
      <c r="K17" s="48">
        <f>+'Item 5'!Z75</f>
        <v>0</v>
      </c>
      <c r="L17" s="48">
        <f>+'Item 5'!Z80</f>
        <v>0</v>
      </c>
      <c r="M17" s="50">
        <f>SUM(H17:L17)</f>
        <v>1E-06</v>
      </c>
    </row>
    <row r="18" spans="1:13" ht="12.75">
      <c r="A18" s="103"/>
      <c r="B18" s="103"/>
      <c r="C18" s="48"/>
      <c r="D18" s="48"/>
      <c r="E18" s="48"/>
      <c r="F18" s="48"/>
      <c r="G18" s="48"/>
      <c r="H18" s="49"/>
      <c r="I18" s="48"/>
      <c r="J18" s="48"/>
      <c r="K18" s="48"/>
      <c r="L18" s="48"/>
      <c r="M18" s="49"/>
    </row>
    <row r="19" spans="1:13" ht="12.75">
      <c r="A19" s="128">
        <v>6</v>
      </c>
      <c r="B19" s="102" t="str">
        <f>+'Item 6'!L1</f>
        <v>MODIFICATION DESCRIPTION</v>
      </c>
      <c r="C19" s="48">
        <f>+'Item 6'!L51</f>
        <v>1E-06</v>
      </c>
      <c r="D19" s="48">
        <f>+'Item 6'!P51</f>
        <v>0</v>
      </c>
      <c r="E19" s="48">
        <f>+'Item 6'!T51</f>
        <v>0</v>
      </c>
      <c r="F19" s="48">
        <f>+'Item 6'!W51</f>
        <v>0</v>
      </c>
      <c r="G19" s="48">
        <f>+'Item 6'!X52</f>
        <v>0</v>
      </c>
      <c r="H19" s="50">
        <f>SUM(C19:G19)</f>
        <v>1E-06</v>
      </c>
      <c r="I19" s="48">
        <f>+'Item 6'!Z63</f>
        <v>0</v>
      </c>
      <c r="J19" s="48">
        <f>+'Item 6'!Z69</f>
        <v>0</v>
      </c>
      <c r="K19" s="48">
        <f>+'Item 6'!Z75</f>
        <v>0</v>
      </c>
      <c r="L19" s="48">
        <f>+'Item 6'!Z80</f>
        <v>0</v>
      </c>
      <c r="M19" s="50">
        <f>SUM(H19:L19)</f>
        <v>1E-06</v>
      </c>
    </row>
    <row r="20" spans="1:13" ht="12.75">
      <c r="A20" s="103"/>
      <c r="B20" s="102"/>
      <c r="C20" s="48"/>
      <c r="D20" s="48"/>
      <c r="E20" s="48"/>
      <c r="F20" s="48"/>
      <c r="G20" s="48"/>
      <c r="H20" s="49"/>
      <c r="I20" s="48"/>
      <c r="J20" s="48"/>
      <c r="K20" s="48"/>
      <c r="L20" s="48"/>
      <c r="M20" s="49"/>
    </row>
    <row r="21" spans="1:13" ht="12.75">
      <c r="A21" s="128">
        <v>7</v>
      </c>
      <c r="B21" s="102" t="str">
        <f>+'Item 7'!L1</f>
        <v>MODIFICATION DESCRIPTION</v>
      </c>
      <c r="C21" s="48">
        <f>+'Item 7'!L51</f>
        <v>1E-06</v>
      </c>
      <c r="D21" s="48">
        <f>+'Item 7'!P51</f>
        <v>0</v>
      </c>
      <c r="E21" s="48">
        <f>+'Item 7'!T51</f>
        <v>0</v>
      </c>
      <c r="F21" s="48">
        <f>+'Item 7'!W51</f>
        <v>0</v>
      </c>
      <c r="G21" s="48">
        <f>+'Item 7'!X52</f>
        <v>0</v>
      </c>
      <c r="H21" s="50">
        <f>SUM(C21:G21)</f>
        <v>1E-06</v>
      </c>
      <c r="I21" s="48">
        <f>+'Item 7'!Z63</f>
        <v>0</v>
      </c>
      <c r="J21" s="48">
        <f>+'Item 7'!Z69</f>
        <v>0</v>
      </c>
      <c r="K21" s="48">
        <f>+'Item 7'!Z75</f>
        <v>0</v>
      </c>
      <c r="L21" s="48">
        <f>+'Item 7'!Z80</f>
        <v>0</v>
      </c>
      <c r="M21" s="50">
        <f>SUM(H21:L21)</f>
        <v>1E-06</v>
      </c>
    </row>
    <row r="22" spans="1:13" ht="12.75">
      <c r="A22" s="103"/>
      <c r="B22" s="102"/>
      <c r="C22" s="48"/>
      <c r="D22" s="48"/>
      <c r="E22" s="48"/>
      <c r="F22" s="48"/>
      <c r="G22" s="48"/>
      <c r="H22" s="49"/>
      <c r="I22" s="48"/>
      <c r="J22" s="48"/>
      <c r="K22" s="48"/>
      <c r="L22" s="48"/>
      <c r="M22" s="49"/>
    </row>
    <row r="23" spans="1:13" ht="12.75">
      <c r="A23" s="128">
        <v>8</v>
      </c>
      <c r="B23" s="102" t="str">
        <f>+'Item 8'!L1</f>
        <v>MODIFICATION DESCRIPTION</v>
      </c>
      <c r="C23" s="48">
        <f>+'Item 8'!L51</f>
        <v>1E-06</v>
      </c>
      <c r="D23" s="48">
        <f>+'Item 8'!P51</f>
        <v>0</v>
      </c>
      <c r="E23" s="48">
        <f>+'Item 8'!T51</f>
        <v>0</v>
      </c>
      <c r="F23" s="48">
        <f>+'Item 8'!W51</f>
        <v>0</v>
      </c>
      <c r="G23" s="48">
        <f>+'Item 8'!X52</f>
        <v>0</v>
      </c>
      <c r="H23" s="50">
        <f>SUM(C23:G23)</f>
        <v>1E-06</v>
      </c>
      <c r="I23" s="48">
        <f>+'Item 8'!Z63</f>
        <v>0</v>
      </c>
      <c r="J23" s="48">
        <f>+'Item 8'!Z69</f>
        <v>0</v>
      </c>
      <c r="K23" s="48">
        <f>+'Item 8'!Z75</f>
        <v>0</v>
      </c>
      <c r="L23" s="48">
        <f>+'Item 8'!Z80</f>
        <v>0</v>
      </c>
      <c r="M23" s="50">
        <f>SUM(H23:L23)</f>
        <v>1E-06</v>
      </c>
    </row>
    <row r="24" spans="1:13" ht="12.75">
      <c r="A24" s="103"/>
      <c r="B24" s="102"/>
      <c r="C24" s="48"/>
      <c r="D24" s="48"/>
      <c r="E24" s="48"/>
      <c r="F24" s="48"/>
      <c r="G24" s="48"/>
      <c r="H24" s="49"/>
      <c r="I24" s="48"/>
      <c r="J24" s="48"/>
      <c r="K24" s="48"/>
      <c r="L24" s="48"/>
      <c r="M24" s="49"/>
    </row>
    <row r="25" spans="1:13" ht="12.75">
      <c r="A25" s="128">
        <v>9</v>
      </c>
      <c r="B25" s="102" t="str">
        <f>+'Item 9'!L1</f>
        <v>MODIFICATION DESCRIPTION</v>
      </c>
      <c r="C25" s="48">
        <f>+'Item 9'!L51</f>
        <v>1E-06</v>
      </c>
      <c r="D25" s="48">
        <f>+'Item 9'!P51</f>
        <v>0</v>
      </c>
      <c r="E25" s="48">
        <f>+'Item 9'!T51</f>
        <v>0</v>
      </c>
      <c r="F25" s="48">
        <f>+'Item 9'!W51</f>
        <v>0</v>
      </c>
      <c r="G25" s="48">
        <f>+'Item 9'!X52</f>
        <v>0</v>
      </c>
      <c r="H25" s="50">
        <f>SUM(C25:G25)</f>
        <v>1E-06</v>
      </c>
      <c r="I25" s="48">
        <f>+'Item 9'!Z63</f>
        <v>0</v>
      </c>
      <c r="J25" s="48">
        <f>+'Item 9'!Z69</f>
        <v>0</v>
      </c>
      <c r="K25" s="48">
        <f>+'Item 9'!Z75</f>
        <v>0</v>
      </c>
      <c r="L25" s="48">
        <f>+'Item 9'!Z80</f>
        <v>0</v>
      </c>
      <c r="M25" s="50">
        <f>SUM(H25:L25)</f>
        <v>1E-06</v>
      </c>
    </row>
    <row r="26" spans="1:13" ht="12.75">
      <c r="A26" s="103"/>
      <c r="B26" s="102"/>
      <c r="C26" s="48"/>
      <c r="D26" s="48"/>
      <c r="E26" s="48"/>
      <c r="F26" s="48"/>
      <c r="G26" s="48"/>
      <c r="H26" s="49"/>
      <c r="I26" s="48"/>
      <c r="J26" s="48"/>
      <c r="K26" s="48"/>
      <c r="L26" s="48"/>
      <c r="M26" s="49"/>
    </row>
    <row r="27" spans="1:13" ht="12.75">
      <c r="A27" s="128">
        <v>10</v>
      </c>
      <c r="B27" s="102" t="str">
        <f>+'Item 10'!L1</f>
        <v>MODIFICATION DESCRIPTION</v>
      </c>
      <c r="C27" s="48">
        <f>+'Item 10'!L51</f>
        <v>1E-06</v>
      </c>
      <c r="D27" s="48">
        <f>+'Item 10'!P51</f>
        <v>0</v>
      </c>
      <c r="E27" s="48">
        <f>+'Item 10'!T51</f>
        <v>0</v>
      </c>
      <c r="F27" s="48">
        <f>+'Item 10'!W51</f>
        <v>0</v>
      </c>
      <c r="G27" s="48">
        <f>+'Item 10'!X52</f>
        <v>0</v>
      </c>
      <c r="H27" s="50">
        <f>SUM(C27:G27)</f>
        <v>1E-06</v>
      </c>
      <c r="I27" s="48">
        <f>+'Item 10'!Z63</f>
        <v>0</v>
      </c>
      <c r="J27" s="48">
        <f>+'Item 10'!Z69</f>
        <v>0</v>
      </c>
      <c r="K27" s="48">
        <f>+'Item 10'!Z75</f>
        <v>0</v>
      </c>
      <c r="L27" s="48">
        <f>+'Item 10'!Z80</f>
        <v>0</v>
      </c>
      <c r="M27" s="50">
        <f>SUM(H27:L27)</f>
        <v>1E-06</v>
      </c>
    </row>
    <row r="28" spans="2:13" ht="13.5" thickBot="1">
      <c r="B28" s="103"/>
      <c r="C28" s="48"/>
      <c r="D28" s="48"/>
      <c r="E28" s="48"/>
      <c r="F28" s="48"/>
      <c r="G28" s="48"/>
      <c r="H28" s="49"/>
      <c r="I28" s="48"/>
      <c r="J28" s="48"/>
      <c r="K28" s="48"/>
      <c r="L28" s="48"/>
      <c r="M28" s="49"/>
    </row>
    <row r="29" spans="1:13" ht="13.5" thickBot="1">
      <c r="A29" s="51" t="s">
        <v>5</v>
      </c>
      <c r="B29" s="90"/>
      <c r="C29" s="52">
        <f>SUM(C9:C28)</f>
        <v>1E-05</v>
      </c>
      <c r="D29" s="52">
        <f>SUM(D9:D28)</f>
        <v>0</v>
      </c>
      <c r="E29" s="52">
        <f>SUM(E9:E28)</f>
        <v>0</v>
      </c>
      <c r="F29" s="52">
        <f>SUM(F9:F28)</f>
        <v>0</v>
      </c>
      <c r="G29" s="52">
        <f>SUM(G9:G28)</f>
        <v>0</v>
      </c>
      <c r="H29" s="86">
        <f>SUM(H9:H27)</f>
        <v>1E-05</v>
      </c>
      <c r="I29" s="52">
        <f>SUM(I9:I28)</f>
        <v>0</v>
      </c>
      <c r="J29" s="52">
        <f>SUM(J9:J28)</f>
        <v>0</v>
      </c>
      <c r="K29" s="52">
        <f>SUM(K9:K28)</f>
        <v>0</v>
      </c>
      <c r="L29" s="52">
        <f>SUM(L9:L28)</f>
        <v>0</v>
      </c>
      <c r="M29" s="129">
        <f>ROUND(M9+M11+M13+M15+M17+M19+M21+M23+M25+M27,0)</f>
        <v>0</v>
      </c>
    </row>
    <row r="30" spans="11:13" ht="13.5" thickBot="1">
      <c r="K30" s="428" t="s">
        <v>152</v>
      </c>
      <c r="L30" s="429"/>
      <c r="M30" s="130">
        <f>ROUND(+H29+I29+J29+L29+K29,0)</f>
        <v>0</v>
      </c>
    </row>
    <row r="31" spans="11:13" ht="13.5" thickBot="1">
      <c r="K31" s="432" t="s">
        <v>153</v>
      </c>
      <c r="L31" s="433"/>
      <c r="M31" s="130">
        <f>ROUND('Item 1 '!X83+'Item 2'!X83+'Item 3'!X83+'Item 4'!X83+'Item 5'!X83+'Item 6'!X83+'Item 7'!X83+'Item 8'!X83+'Item 9'!X83+'Item 10'!X83,0)</f>
        <v>0</v>
      </c>
    </row>
    <row r="32" spans="11:13" ht="13.5" thickBot="1">
      <c r="K32" s="434" t="s">
        <v>154</v>
      </c>
      <c r="L32" s="433"/>
      <c r="M32" s="131">
        <f>+M30-M29</f>
        <v>0</v>
      </c>
    </row>
    <row r="33" spans="11:13" ht="13.5" thickBot="1">
      <c r="K33" s="434" t="s">
        <v>155</v>
      </c>
      <c r="L33" s="433"/>
      <c r="M33" s="131">
        <f>+M31-M29</f>
        <v>0</v>
      </c>
    </row>
    <row r="34" ht="12.75">
      <c r="M34" s="133"/>
    </row>
    <row r="81" ht="13.5" thickBot="1"/>
    <row r="82" spans="21:22" ht="15" thickBot="1">
      <c r="U82" s="430">
        <f>ROUND(U80+U75+U69+U63+U59+U54,0)</f>
        <v>0</v>
      </c>
      <c r="V82" s="431"/>
    </row>
    <row r="83" spans="21:22" ht="15" thickBot="1">
      <c r="U83" s="328">
        <f>ROUND(SUM(U54:U80)/2,0)</f>
        <v>0</v>
      </c>
      <c r="V83" s="329"/>
    </row>
    <row r="91" ht="15">
      <c r="A91" s="20"/>
    </row>
  </sheetData>
  <sheetProtection/>
  <mergeCells count="11">
    <mergeCell ref="A5:M5"/>
    <mergeCell ref="A1:M1"/>
    <mergeCell ref="A3:M3"/>
    <mergeCell ref="K30:L30"/>
    <mergeCell ref="F4:G4"/>
    <mergeCell ref="U82:V82"/>
    <mergeCell ref="U83:V83"/>
    <mergeCell ref="K31:L31"/>
    <mergeCell ref="K32:L32"/>
    <mergeCell ref="K33:L33"/>
    <mergeCell ref="A2:M2"/>
  </mergeCells>
  <conditionalFormatting sqref="A7:M7">
    <cfRule type="expression" priority="56" dxfId="47" stopIfTrue="1">
      <formula>#REF!&gt;0</formula>
    </cfRule>
    <cfRule type="expression" priority="57" dxfId="47" stopIfTrue="1">
      <formula>#REF!&lt;0</formula>
    </cfRule>
  </conditionalFormatting>
  <conditionalFormatting sqref="M30:M31">
    <cfRule type="cellIs" priority="50" dxfId="2" operator="notEqual" stopIfTrue="1">
      <formula>$M$29</formula>
    </cfRule>
    <cfRule type="cellIs" priority="51" dxfId="0" operator="equal" stopIfTrue="1">
      <formula>$M$29</formula>
    </cfRule>
  </conditionalFormatting>
  <conditionalFormatting sqref="U83">
    <cfRule type="cellIs" priority="43" dxfId="2" operator="notEqual" stopIfTrue="1">
      <formula>$U$82</formula>
    </cfRule>
    <cfRule type="cellIs" priority="44" dxfId="1" operator="notEqual" stopIfTrue="1">
      <formula>$U$82</formula>
    </cfRule>
    <cfRule type="cellIs" priority="45" dxfId="0" operator="equal" stopIfTrue="1">
      <formula>$U$82</formula>
    </cfRule>
  </conditionalFormatting>
  <conditionalFormatting sqref="U83">
    <cfRule type="cellIs" priority="40" dxfId="2" operator="notEqual" stopIfTrue="1">
      <formula>$U$82</formula>
    </cfRule>
    <cfRule type="cellIs" priority="41" dxfId="1" operator="notEqual" stopIfTrue="1">
      <formula>$U$82</formula>
    </cfRule>
    <cfRule type="cellIs" priority="42" dxfId="0" operator="equal" stopIfTrue="1">
      <formula>$U$82</formula>
    </cfRule>
  </conditionalFormatting>
  <conditionalFormatting sqref="U83">
    <cfRule type="cellIs" priority="37" dxfId="2" operator="notEqual" stopIfTrue="1">
      <formula>$U$82</formula>
    </cfRule>
    <cfRule type="cellIs" priority="38" dxfId="1" operator="notEqual" stopIfTrue="1">
      <formula>$U$82</formula>
    </cfRule>
    <cfRule type="cellIs" priority="39" dxfId="0" operator="equal" stopIfTrue="1">
      <formula>$U$82</formula>
    </cfRule>
  </conditionalFormatting>
  <conditionalFormatting sqref="U83">
    <cfRule type="cellIs" priority="34" dxfId="2" operator="notEqual" stopIfTrue="1">
      <formula>$U$82</formula>
    </cfRule>
    <cfRule type="cellIs" priority="35" dxfId="1" operator="notEqual" stopIfTrue="1">
      <formula>$U$82</formula>
    </cfRule>
    <cfRule type="cellIs" priority="36" dxfId="0" operator="equal" stopIfTrue="1">
      <formula>$U$82</formula>
    </cfRule>
  </conditionalFormatting>
  <conditionalFormatting sqref="U83">
    <cfRule type="cellIs" priority="31" dxfId="2" operator="notEqual" stopIfTrue="1">
      <formula>$U$82</formula>
    </cfRule>
    <cfRule type="cellIs" priority="32" dxfId="1" operator="notEqual" stopIfTrue="1">
      <formula>$U$82</formula>
    </cfRule>
    <cfRule type="cellIs" priority="33" dxfId="0" operator="equal" stopIfTrue="1">
      <formula>$U$82</formula>
    </cfRule>
  </conditionalFormatting>
  <conditionalFormatting sqref="U83">
    <cfRule type="cellIs" priority="28" dxfId="2" operator="notEqual" stopIfTrue="1">
      <formula>$U$82</formula>
    </cfRule>
    <cfRule type="cellIs" priority="29" dxfId="1" operator="notEqual" stopIfTrue="1">
      <formula>$U$82</formula>
    </cfRule>
    <cfRule type="cellIs" priority="30" dxfId="0" operator="equal" stopIfTrue="1">
      <formula>$U$82</formula>
    </cfRule>
  </conditionalFormatting>
  <conditionalFormatting sqref="U83">
    <cfRule type="cellIs" priority="25" dxfId="2" operator="notEqual" stopIfTrue="1">
      <formula>$U$82</formula>
    </cfRule>
    <cfRule type="cellIs" priority="26" dxfId="1" operator="notEqual" stopIfTrue="1">
      <formula>$U$82</formula>
    </cfRule>
    <cfRule type="cellIs" priority="27" dxfId="0" operator="equal" stopIfTrue="1">
      <formula>$U$82</formula>
    </cfRule>
  </conditionalFormatting>
  <conditionalFormatting sqref="U83">
    <cfRule type="cellIs" priority="22" dxfId="2" operator="notEqual" stopIfTrue="1">
      <formula>$U$82</formula>
    </cfRule>
    <cfRule type="cellIs" priority="23" dxfId="1" operator="notEqual" stopIfTrue="1">
      <formula>$U$82</formula>
    </cfRule>
    <cfRule type="cellIs" priority="24" dxfId="0" operator="equal" stopIfTrue="1">
      <formula>$U$82</formula>
    </cfRule>
  </conditionalFormatting>
  <conditionalFormatting sqref="U83">
    <cfRule type="cellIs" priority="19" dxfId="2" operator="notEqual" stopIfTrue="1">
      <formula>$U$82</formula>
    </cfRule>
    <cfRule type="cellIs" priority="20" dxfId="1" operator="notEqual" stopIfTrue="1">
      <formula>$U$82</formula>
    </cfRule>
    <cfRule type="cellIs" priority="21" dxfId="0" operator="equal" stopIfTrue="1">
      <formula>$U$82</formula>
    </cfRule>
  </conditionalFormatting>
  <conditionalFormatting sqref="U83">
    <cfRule type="cellIs" priority="16" dxfId="2" operator="notEqual" stopIfTrue="1">
      <formula>$U$82</formula>
    </cfRule>
    <cfRule type="cellIs" priority="17" dxfId="1" operator="notEqual" stopIfTrue="1">
      <formula>$U$82</formula>
    </cfRule>
    <cfRule type="cellIs" priority="18" dxfId="0" operator="equal" stopIfTrue="1">
      <formula>$U$82</formula>
    </cfRule>
  </conditionalFormatting>
  <conditionalFormatting sqref="U83">
    <cfRule type="cellIs" priority="13" dxfId="2" operator="notEqual" stopIfTrue="1">
      <formula>$U$82</formula>
    </cfRule>
    <cfRule type="cellIs" priority="14" dxfId="1" operator="notEqual" stopIfTrue="1">
      <formula>$U$82</formula>
    </cfRule>
    <cfRule type="cellIs" priority="15" dxfId="0" operator="equal" stopIfTrue="1">
      <formula>$U$82</formula>
    </cfRule>
  </conditionalFormatting>
  <conditionalFormatting sqref="U83">
    <cfRule type="cellIs" priority="10" dxfId="2" operator="notEqual" stopIfTrue="1">
      <formula>$U$82</formula>
    </cfRule>
    <cfRule type="cellIs" priority="11" dxfId="1" operator="notEqual" stopIfTrue="1">
      <formula>$U$82</formula>
    </cfRule>
    <cfRule type="cellIs" priority="12" dxfId="0" operator="equal" stopIfTrue="1">
      <formula>$U$82</formula>
    </cfRule>
  </conditionalFormatting>
  <conditionalFormatting sqref="U83">
    <cfRule type="cellIs" priority="7" dxfId="2" operator="notEqual" stopIfTrue="1">
      <formula>$U$82</formula>
    </cfRule>
    <cfRule type="cellIs" priority="8" dxfId="1" operator="notEqual" stopIfTrue="1">
      <formula>$U$82</formula>
    </cfRule>
    <cfRule type="cellIs" priority="9" dxfId="0" operator="equal" stopIfTrue="1">
      <formula>$U$82</formula>
    </cfRule>
  </conditionalFormatting>
  <conditionalFormatting sqref="U83">
    <cfRule type="cellIs" priority="4" dxfId="2" operator="notEqual" stopIfTrue="1">
      <formula>$U$82</formula>
    </cfRule>
    <cfRule type="cellIs" priority="5" dxfId="1" operator="notEqual" stopIfTrue="1">
      <formula>$U$82</formula>
    </cfRule>
    <cfRule type="cellIs" priority="6" dxfId="0" operator="equal" stopIfTrue="1">
      <formula>$U$82</formula>
    </cfRule>
  </conditionalFormatting>
  <conditionalFormatting sqref="U83">
    <cfRule type="cellIs" priority="1" dxfId="2" operator="notEqual" stopIfTrue="1">
      <formula>$U$82</formula>
    </cfRule>
    <cfRule type="cellIs" priority="2" dxfId="1" operator="notEqual" stopIfTrue="1">
      <formula>$U$82</formula>
    </cfRule>
    <cfRule type="cellIs" priority="3" dxfId="0" operator="equal" stopIfTrue="1">
      <formula>$U$82</formula>
    </cfRule>
  </conditionalFormatting>
  <printOptions horizontalCentered="1"/>
  <pageMargins left="0.2" right="0.2" top="0.75" bottom="0.75" header="0.3" footer="0.3"/>
  <pageSetup horizontalDpi="600" verticalDpi="600" orientation="landscape" scale="80"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Z122"/>
  <sheetViews>
    <sheetView zoomScale="65" zoomScaleNormal="65" workbookViewId="0" topLeftCell="A1">
      <pane xSplit="7" ySplit="2" topLeftCell="H3" activePane="bottomRight" state="frozen"/>
      <selection pane="topLeft" activeCell="A1" sqref="A1"/>
      <selection pane="topRight" activeCell="H1" sqref="H1"/>
      <selection pane="bottomLeft" activeCell="A3" sqref="A3"/>
      <selection pane="bottomRight" activeCell="A11" sqref="A11:B11"/>
    </sheetView>
  </sheetViews>
  <sheetFormatPr defaultColWidth="9.140625" defaultRowHeight="12.75"/>
  <cols>
    <col min="1" max="1" width="8.421875" style="1" customWidth="1"/>
    <col min="2" max="7" width="10.7109375" style="1" customWidth="1"/>
    <col min="8" max="8" width="11.2812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8.7109375" style="1" customWidth="1"/>
    <col min="26" max="26" width="9.7109375" style="1" customWidth="1"/>
    <col min="27" max="27" width="5.7109375" style="1" customWidth="1"/>
    <col min="28" max="28" width="11.00390625" style="1" customWidth="1"/>
    <col min="29" max="29" width="11.7109375" style="1" customWidth="1"/>
    <col min="30" max="30" width="29.57421875" style="1" customWidth="1"/>
    <col min="31" max="31" width="24.00390625" style="1" customWidth="1"/>
    <col min="32"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397" t="s">
        <v>3</v>
      </c>
      <c r="B1" s="398"/>
      <c r="C1" s="399"/>
      <c r="D1" s="412">
        <f>Z83</f>
        <v>0</v>
      </c>
      <c r="E1" s="413"/>
      <c r="F1" s="413"/>
      <c r="G1" s="414"/>
      <c r="H1" s="415" t="s">
        <v>112</v>
      </c>
      <c r="I1" s="416"/>
      <c r="J1" s="417">
        <f>IF(J2=0,0,D1/J2)</f>
        <v>0</v>
      </c>
      <c r="K1" s="418"/>
      <c r="L1" s="313" t="s">
        <v>149</v>
      </c>
      <c r="M1" s="314"/>
      <c r="N1" s="314"/>
      <c r="O1" s="314"/>
      <c r="P1" s="314"/>
      <c r="Q1" s="314"/>
      <c r="R1" s="314"/>
      <c r="S1" s="314"/>
      <c r="T1" s="314"/>
      <c r="U1" s="314"/>
      <c r="V1" s="314"/>
      <c r="W1" s="314"/>
      <c r="X1" s="314"/>
      <c r="Y1" s="314"/>
      <c r="Z1" s="314"/>
      <c r="AA1" s="315"/>
    </row>
    <row r="2" spans="1:50" ht="23.25" customHeight="1" thickBot="1">
      <c r="A2" s="402" t="s">
        <v>90</v>
      </c>
      <c r="B2" s="403"/>
      <c r="C2" s="404"/>
      <c r="D2" s="400">
        <v>40932</v>
      </c>
      <c r="E2" s="401"/>
      <c r="F2" s="185" t="s">
        <v>159</v>
      </c>
      <c r="G2" s="187">
        <v>0</v>
      </c>
      <c r="H2" s="319" t="s">
        <v>113</v>
      </c>
      <c r="I2" s="320"/>
      <c r="J2" s="188">
        <v>0</v>
      </c>
      <c r="K2" s="189" t="s">
        <v>179</v>
      </c>
      <c r="L2" s="316"/>
      <c r="M2" s="317"/>
      <c r="N2" s="317"/>
      <c r="O2" s="317"/>
      <c r="P2" s="317"/>
      <c r="Q2" s="317"/>
      <c r="R2" s="317"/>
      <c r="S2" s="317"/>
      <c r="T2" s="317"/>
      <c r="U2" s="317"/>
      <c r="V2" s="317"/>
      <c r="W2" s="317"/>
      <c r="X2" s="317"/>
      <c r="Y2" s="317"/>
      <c r="Z2" s="317"/>
      <c r="AA2" s="318"/>
      <c r="AN2" s="350" t="s">
        <v>56</v>
      </c>
      <c r="AO2" s="422"/>
      <c r="AP2" s="422"/>
      <c r="AQ2" s="422"/>
      <c r="AR2" s="422"/>
      <c r="AS2" s="422"/>
      <c r="AT2" s="422"/>
      <c r="AU2" s="422"/>
      <c r="AV2" s="422"/>
      <c r="AW2" s="422"/>
      <c r="AX2" s="351"/>
    </row>
    <row r="3" spans="1:52" ht="19.5" customHeight="1" thickBo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N3" s="31" t="s">
        <v>34</v>
      </c>
      <c r="AO3" s="32"/>
      <c r="AP3" s="32" t="s">
        <v>26</v>
      </c>
      <c r="AQ3" s="33"/>
      <c r="AR3" s="2"/>
      <c r="AS3" s="31" t="s">
        <v>29</v>
      </c>
      <c r="AT3" s="32"/>
      <c r="AU3" s="33"/>
      <c r="AV3" s="2"/>
      <c r="AW3" s="31" t="s">
        <v>29</v>
      </c>
      <c r="AX3" s="33"/>
      <c r="AZ3" s="1" t="s">
        <v>173</v>
      </c>
    </row>
    <row r="4" spans="1:52" ht="19.5" customHeight="1">
      <c r="A4" s="296" t="s">
        <v>183</v>
      </c>
      <c r="B4" s="297"/>
      <c r="C4" s="297"/>
      <c r="D4" s="297"/>
      <c r="E4" s="297"/>
      <c r="F4" s="297"/>
      <c r="G4" s="297"/>
      <c r="H4" s="297"/>
      <c r="I4" s="297"/>
      <c r="J4" s="297"/>
      <c r="K4" s="297"/>
      <c r="L4" s="297"/>
      <c r="M4" s="297"/>
      <c r="N4" s="297"/>
      <c r="O4" s="297"/>
      <c r="P4" s="297"/>
      <c r="Q4" s="297"/>
      <c r="R4" s="298"/>
      <c r="S4" s="296" t="s">
        <v>182</v>
      </c>
      <c r="T4" s="297"/>
      <c r="U4" s="297"/>
      <c r="V4" s="297"/>
      <c r="W4" s="297"/>
      <c r="X4" s="297"/>
      <c r="Y4" s="297"/>
      <c r="Z4" s="297"/>
      <c r="AA4" s="298"/>
      <c r="AB4" s="11"/>
      <c r="AN4" s="34" t="s">
        <v>35</v>
      </c>
      <c r="AO4" s="35"/>
      <c r="AP4" s="35" t="s">
        <v>27</v>
      </c>
      <c r="AQ4" s="36"/>
      <c r="AR4" s="2"/>
      <c r="AS4" s="34" t="s">
        <v>58</v>
      </c>
      <c r="AT4" s="35"/>
      <c r="AU4" s="36"/>
      <c r="AV4" s="2"/>
      <c r="AW4" s="34" t="s">
        <v>68</v>
      </c>
      <c r="AX4" s="36"/>
      <c r="AZ4" s="1" t="s">
        <v>174</v>
      </c>
    </row>
    <row r="5" spans="1:52" ht="14.25" customHeight="1">
      <c r="A5" s="299"/>
      <c r="B5" s="300"/>
      <c r="C5" s="300"/>
      <c r="D5" s="2"/>
      <c r="E5" s="213"/>
      <c r="F5" s="213"/>
      <c r="G5" s="195"/>
      <c r="H5" s="23"/>
      <c r="I5" s="23"/>
      <c r="J5" s="2"/>
      <c r="K5" s="2"/>
      <c r="L5" s="2"/>
      <c r="M5" s="2"/>
      <c r="N5" s="2"/>
      <c r="O5" s="2"/>
      <c r="P5" s="2"/>
      <c r="Q5" s="2"/>
      <c r="R5" s="8"/>
      <c r="S5" s="7"/>
      <c r="T5" s="2"/>
      <c r="U5" s="2"/>
      <c r="V5" s="2"/>
      <c r="W5" s="2"/>
      <c r="X5" s="2"/>
      <c r="Y5" s="2"/>
      <c r="Z5" s="2"/>
      <c r="AA5" s="8"/>
      <c r="AB5" s="11"/>
      <c r="AN5" s="34"/>
      <c r="AO5" s="35"/>
      <c r="AP5" s="35"/>
      <c r="AQ5" s="36"/>
      <c r="AR5" s="2"/>
      <c r="AS5" s="34" t="s">
        <v>59</v>
      </c>
      <c r="AT5" s="35"/>
      <c r="AU5" s="36"/>
      <c r="AV5" s="2"/>
      <c r="AW5" s="34" t="s">
        <v>69</v>
      </c>
      <c r="AX5" s="36"/>
      <c r="AZ5" s="1" t="s">
        <v>175</v>
      </c>
    </row>
    <row r="6" spans="1:52" ht="14.25" customHeight="1">
      <c r="A6" s="301" t="s">
        <v>91</v>
      </c>
      <c r="B6" s="302"/>
      <c r="C6" s="196"/>
      <c r="D6" s="302" t="s">
        <v>97</v>
      </c>
      <c r="E6" s="302"/>
      <c r="F6" s="302"/>
      <c r="G6" s="2"/>
      <c r="H6" s="302" t="s">
        <v>89</v>
      </c>
      <c r="I6" s="302"/>
      <c r="J6" s="23"/>
      <c r="K6" s="302" t="s">
        <v>88</v>
      </c>
      <c r="L6" s="302"/>
      <c r="M6" s="302"/>
      <c r="N6" s="302"/>
      <c r="O6" s="2"/>
      <c r="P6" s="302" t="s">
        <v>41</v>
      </c>
      <c r="Q6" s="302"/>
      <c r="R6" s="214"/>
      <c r="S6" s="7"/>
      <c r="T6" s="302" t="s">
        <v>15</v>
      </c>
      <c r="U6" s="302"/>
      <c r="V6" s="302"/>
      <c r="W6" s="2"/>
      <c r="X6" s="302" t="s">
        <v>108</v>
      </c>
      <c r="Y6" s="302"/>
      <c r="Z6" s="302"/>
      <c r="AA6" s="8"/>
      <c r="AB6" s="11"/>
      <c r="AN6" s="34"/>
      <c r="AO6" s="35"/>
      <c r="AP6" s="35"/>
      <c r="AQ6" s="36"/>
      <c r="AR6" s="2"/>
      <c r="AS6" s="34" t="s">
        <v>60</v>
      </c>
      <c r="AT6" s="35"/>
      <c r="AU6" s="36"/>
      <c r="AV6" s="2"/>
      <c r="AW6" s="34" t="s">
        <v>67</v>
      </c>
      <c r="AX6" s="36"/>
      <c r="AZ6" s="1" t="s">
        <v>29</v>
      </c>
    </row>
    <row r="7" spans="1:50" ht="14.25" customHeight="1">
      <c r="A7" s="303">
        <f>+'Item 1 '!A7:B7</f>
        <v>0</v>
      </c>
      <c r="B7" s="304"/>
      <c r="C7" s="2"/>
      <c r="D7" s="253">
        <f>+'Item 1 '!D7:F7</f>
        <v>0</v>
      </c>
      <c r="E7" s="305"/>
      <c r="F7" s="254"/>
      <c r="G7" s="2"/>
      <c r="H7" s="306">
        <f>+'Item 1 '!H7:I7</f>
        <v>0</v>
      </c>
      <c r="I7" s="304"/>
      <c r="J7" s="23"/>
      <c r="K7" s="253">
        <f>+'Item 1 '!K7:N7</f>
        <v>0</v>
      </c>
      <c r="L7" s="305"/>
      <c r="M7" s="305"/>
      <c r="N7" s="254"/>
      <c r="O7" s="2"/>
      <c r="P7" s="253"/>
      <c r="Q7" s="254"/>
      <c r="R7" s="214"/>
      <c r="S7" s="7"/>
      <c r="T7" s="308">
        <f>+'Item 1 '!T7:V7</f>
        <v>0</v>
      </c>
      <c r="U7" s="309"/>
      <c r="V7" s="310"/>
      <c r="W7" s="2"/>
      <c r="X7" s="308">
        <f>+'Item 1 '!X7:Z7</f>
        <v>0</v>
      </c>
      <c r="Y7" s="309"/>
      <c r="Z7" s="310"/>
      <c r="AA7" s="8"/>
      <c r="AB7" s="11"/>
      <c r="AN7" s="34" t="s">
        <v>42</v>
      </c>
      <c r="AO7" s="35"/>
      <c r="AP7" s="35" t="s">
        <v>46</v>
      </c>
      <c r="AQ7" s="36"/>
      <c r="AR7" s="2"/>
      <c r="AS7" s="34" t="s">
        <v>61</v>
      </c>
      <c r="AT7" s="35"/>
      <c r="AU7" s="36"/>
      <c r="AV7" s="2"/>
      <c r="AW7" s="34" t="s">
        <v>66</v>
      </c>
      <c r="AX7" s="36"/>
    </row>
    <row r="8" spans="1:50" ht="15" customHeight="1" thickBot="1">
      <c r="A8" s="396" t="s">
        <v>64</v>
      </c>
      <c r="B8" s="307"/>
      <c r="C8" s="2"/>
      <c r="D8" s="307" t="s">
        <v>110</v>
      </c>
      <c r="E8" s="307"/>
      <c r="F8" s="307"/>
      <c r="G8" s="2"/>
      <c r="H8" s="307" t="s">
        <v>111</v>
      </c>
      <c r="I8" s="307"/>
      <c r="J8" s="23"/>
      <c r="K8" s="307" t="s">
        <v>92</v>
      </c>
      <c r="L8" s="307"/>
      <c r="M8" s="307"/>
      <c r="N8" s="307"/>
      <c r="O8" s="2"/>
      <c r="P8" s="302" t="s">
        <v>30</v>
      </c>
      <c r="Q8" s="302"/>
      <c r="R8" s="214"/>
      <c r="S8" s="7"/>
      <c r="T8" s="307" t="s">
        <v>16</v>
      </c>
      <c r="U8" s="307"/>
      <c r="V8" s="307"/>
      <c r="W8" s="2"/>
      <c r="X8" s="302" t="s">
        <v>107</v>
      </c>
      <c r="Y8" s="302"/>
      <c r="Z8" s="302"/>
      <c r="AA8" s="8"/>
      <c r="AB8" s="11"/>
      <c r="AN8" s="34" t="s">
        <v>43</v>
      </c>
      <c r="AO8" s="35"/>
      <c r="AP8" s="35" t="s">
        <v>45</v>
      </c>
      <c r="AQ8" s="36"/>
      <c r="AR8" s="2"/>
      <c r="AS8" s="37" t="s">
        <v>62</v>
      </c>
      <c r="AT8" s="38"/>
      <c r="AU8" s="39"/>
      <c r="AV8" s="2"/>
      <c r="AW8" s="34" t="s">
        <v>70</v>
      </c>
      <c r="AX8" s="36"/>
    </row>
    <row r="9" spans="1:50" ht="15" customHeight="1" thickBot="1">
      <c r="A9" s="303">
        <f>+'Item 1 '!A9:B9</f>
        <v>0</v>
      </c>
      <c r="B9" s="304"/>
      <c r="C9" s="2"/>
      <c r="D9" s="253">
        <f>+'Item 1 '!D9:F9</f>
        <v>0</v>
      </c>
      <c r="E9" s="305"/>
      <c r="F9" s="254"/>
      <c r="G9" s="2"/>
      <c r="H9" s="306">
        <v>2</v>
      </c>
      <c r="I9" s="304"/>
      <c r="J9" s="23"/>
      <c r="K9" s="253">
        <f>+'Item 1 '!K9:N9</f>
        <v>0</v>
      </c>
      <c r="L9" s="305"/>
      <c r="M9" s="305"/>
      <c r="N9" s="254"/>
      <c r="O9" s="2"/>
      <c r="P9" s="253"/>
      <c r="Q9" s="254"/>
      <c r="R9" s="214"/>
      <c r="S9" s="7"/>
      <c r="T9" s="308">
        <f>+'Item 1 '!T9:V9</f>
        <v>0</v>
      </c>
      <c r="U9" s="309"/>
      <c r="V9" s="310"/>
      <c r="W9" s="2"/>
      <c r="X9" s="308">
        <f>+'Item 1 '!X9:Z9</f>
        <v>0</v>
      </c>
      <c r="Y9" s="309"/>
      <c r="Z9" s="310"/>
      <c r="AA9" s="8"/>
      <c r="AB9" s="11"/>
      <c r="AN9" s="34" t="s">
        <v>44</v>
      </c>
      <c r="AO9" s="35"/>
      <c r="AP9" s="35" t="s">
        <v>47</v>
      </c>
      <c r="AQ9" s="36"/>
      <c r="AR9" s="2"/>
      <c r="AV9" s="2"/>
      <c r="AW9" s="37" t="s">
        <v>71</v>
      </c>
      <c r="AX9" s="39"/>
    </row>
    <row r="10" spans="1:48" ht="15" customHeight="1">
      <c r="A10" s="396" t="s">
        <v>33</v>
      </c>
      <c r="B10" s="307"/>
      <c r="C10" s="2"/>
      <c r="D10" s="302" t="s">
        <v>51</v>
      </c>
      <c r="E10" s="302"/>
      <c r="F10" s="302"/>
      <c r="G10" s="2"/>
      <c r="H10" s="307" t="s">
        <v>50</v>
      </c>
      <c r="I10" s="307"/>
      <c r="J10" s="2"/>
      <c r="K10" s="307" t="s">
        <v>106</v>
      </c>
      <c r="L10" s="307"/>
      <c r="M10" s="307"/>
      <c r="N10" s="307"/>
      <c r="O10" s="2"/>
      <c r="P10" s="302" t="s">
        <v>38</v>
      </c>
      <c r="Q10" s="302"/>
      <c r="R10" s="214"/>
      <c r="S10" s="7"/>
      <c r="T10" s="307" t="s">
        <v>17</v>
      </c>
      <c r="U10" s="307"/>
      <c r="V10" s="307"/>
      <c r="W10" s="2"/>
      <c r="X10" s="302" t="s">
        <v>40</v>
      </c>
      <c r="Y10" s="302"/>
      <c r="Z10" s="302"/>
      <c r="AA10" s="8"/>
      <c r="AB10" s="11"/>
      <c r="AN10" s="34" t="s">
        <v>29</v>
      </c>
      <c r="AO10" s="35"/>
      <c r="AP10" s="35"/>
      <c r="AQ10" s="36"/>
      <c r="AR10" s="2"/>
      <c r="AS10" s="2"/>
      <c r="AT10" s="2"/>
      <c r="AU10" s="2"/>
      <c r="AV10" s="2"/>
    </row>
    <row r="11" spans="1:50" ht="15" customHeight="1" thickBot="1">
      <c r="A11" s="303">
        <f>+'Item 1 '!A11:B11</f>
        <v>0</v>
      </c>
      <c r="B11" s="304"/>
      <c r="C11" s="2"/>
      <c r="D11" s="253">
        <f>+'Item 1 '!D11:F11</f>
        <v>0</v>
      </c>
      <c r="E11" s="305"/>
      <c r="F11" s="254"/>
      <c r="G11" s="2"/>
      <c r="H11" s="306">
        <f>+'Item 1 '!H11:I11</f>
        <v>0</v>
      </c>
      <c r="I11" s="304"/>
      <c r="J11" s="2"/>
      <c r="K11" s="253">
        <f>+'Item 1 '!K11:N11</f>
        <v>0</v>
      </c>
      <c r="L11" s="305"/>
      <c r="M11" s="305"/>
      <c r="N11" s="254"/>
      <c r="O11" s="2"/>
      <c r="P11" s="253"/>
      <c r="Q11" s="254"/>
      <c r="R11" s="214"/>
      <c r="S11" s="7"/>
      <c r="T11" s="308">
        <f>+'Item 1 '!T11:V11</f>
        <v>0</v>
      </c>
      <c r="U11" s="309"/>
      <c r="V11" s="310"/>
      <c r="W11" s="2"/>
      <c r="X11" s="308">
        <f>+'Item 1 '!X11:Z11</f>
        <v>0</v>
      </c>
      <c r="Y11" s="309"/>
      <c r="Z11" s="310"/>
      <c r="AA11" s="8"/>
      <c r="AB11" s="11"/>
      <c r="AN11" s="34"/>
      <c r="AO11" s="35"/>
      <c r="AP11" s="35"/>
      <c r="AQ11" s="36"/>
      <c r="AR11" s="2"/>
      <c r="AS11" s="2"/>
      <c r="AT11" s="2"/>
      <c r="AU11" s="2"/>
      <c r="AV11" s="2"/>
      <c r="AW11" s="2"/>
      <c r="AX11" s="8"/>
    </row>
    <row r="12" spans="1:50" ht="15" customHeight="1" thickBot="1">
      <c r="A12" s="396" t="s">
        <v>180</v>
      </c>
      <c r="B12" s="307"/>
      <c r="C12" s="2"/>
      <c r="D12" s="307" t="s">
        <v>52</v>
      </c>
      <c r="E12" s="307"/>
      <c r="F12" s="307"/>
      <c r="G12" s="2"/>
      <c r="H12" s="307" t="s">
        <v>74</v>
      </c>
      <c r="I12" s="307"/>
      <c r="J12" s="2"/>
      <c r="K12" s="307" t="s">
        <v>93</v>
      </c>
      <c r="L12" s="307"/>
      <c r="M12" s="307"/>
      <c r="N12" s="307"/>
      <c r="O12" s="2"/>
      <c r="P12" s="302" t="s">
        <v>39</v>
      </c>
      <c r="Q12" s="302"/>
      <c r="R12" s="214"/>
      <c r="S12" s="7"/>
      <c r="T12" s="302" t="s">
        <v>36</v>
      </c>
      <c r="U12" s="302"/>
      <c r="V12" s="302"/>
      <c r="W12" s="2"/>
      <c r="X12" s="311" t="s">
        <v>116</v>
      </c>
      <c r="Y12" s="311"/>
      <c r="Z12" s="311"/>
      <c r="AA12" s="8"/>
      <c r="AB12" s="11"/>
      <c r="AN12" s="34" t="b">
        <f>IF(K11="Subcontractor",0)</f>
        <v>0</v>
      </c>
      <c r="AO12" s="35" t="s">
        <v>54</v>
      </c>
      <c r="AP12" s="35"/>
      <c r="AQ12" s="36"/>
      <c r="AR12" s="2"/>
      <c r="AS12" s="41" t="s">
        <v>72</v>
      </c>
      <c r="AT12" s="2"/>
      <c r="AU12" s="41">
        <f>X83-X51</f>
        <v>-1E-06</v>
      </c>
      <c r="AV12" s="2"/>
      <c r="AW12" s="136">
        <f>+X57</f>
        <v>0</v>
      </c>
      <c r="AX12" s="8"/>
    </row>
    <row r="13" spans="1:50" ht="15" customHeight="1" thickBot="1">
      <c r="A13" s="303">
        <f>+'Item 1 '!A13:B13</f>
        <v>0</v>
      </c>
      <c r="B13" s="304"/>
      <c r="C13" s="2"/>
      <c r="D13" s="253">
        <f>+'Item 1 '!D13:F13</f>
        <v>0</v>
      </c>
      <c r="E13" s="305"/>
      <c r="F13" s="254"/>
      <c r="G13" s="2"/>
      <c r="H13" s="306">
        <f>+'Item 1 '!H13:I13</f>
        <v>0</v>
      </c>
      <c r="I13" s="304"/>
      <c r="J13" s="2"/>
      <c r="K13" s="253">
        <f>+'Item 1 '!K13:N13</f>
        <v>0</v>
      </c>
      <c r="L13" s="305"/>
      <c r="M13" s="305"/>
      <c r="N13" s="254"/>
      <c r="O13" s="2"/>
      <c r="P13" s="253"/>
      <c r="Q13" s="254"/>
      <c r="R13" s="214"/>
      <c r="S13" s="7"/>
      <c r="T13" s="253" t="str">
        <f>+'Item 1 '!T13:V13</f>
        <v>No</v>
      </c>
      <c r="U13" s="305"/>
      <c r="V13" s="254"/>
      <c r="W13" s="2"/>
      <c r="X13" s="253" t="str">
        <f>+'Item 1 '!X13:Z13</f>
        <v>Yes</v>
      </c>
      <c r="Y13" s="305"/>
      <c r="Z13" s="254"/>
      <c r="AA13" s="8"/>
      <c r="AB13" s="11"/>
      <c r="AN13" s="37">
        <f>IF(T13="No",0)</f>
        <v>0</v>
      </c>
      <c r="AO13" s="38" t="s">
        <v>55</v>
      </c>
      <c r="AP13" s="38"/>
      <c r="AQ13" s="39"/>
      <c r="AR13" s="10"/>
      <c r="AS13" s="42" t="s">
        <v>73</v>
      </c>
      <c r="AT13" s="10"/>
      <c r="AU13" s="42">
        <f>AU12/X51</f>
        <v>-1</v>
      </c>
      <c r="AV13" s="10"/>
      <c r="AW13" s="10"/>
      <c r="AX13" s="79"/>
    </row>
    <row r="14" spans="1:28" ht="15" customHeight="1">
      <c r="A14" s="396" t="s">
        <v>32</v>
      </c>
      <c r="B14" s="307"/>
      <c r="C14" s="2"/>
      <c r="D14" s="302" t="s">
        <v>181</v>
      </c>
      <c r="E14" s="302"/>
      <c r="F14" s="302"/>
      <c r="G14" s="2"/>
      <c r="H14" s="395" t="s">
        <v>53</v>
      </c>
      <c r="I14" s="395"/>
      <c r="J14" s="2"/>
      <c r="K14" s="307" t="s">
        <v>94</v>
      </c>
      <c r="L14" s="307"/>
      <c r="M14" s="307"/>
      <c r="N14" s="307"/>
      <c r="O14" s="2"/>
      <c r="P14" s="302" t="s">
        <v>65</v>
      </c>
      <c r="Q14" s="302"/>
      <c r="R14" s="214"/>
      <c r="S14" s="7"/>
      <c r="T14" s="311" t="s">
        <v>37</v>
      </c>
      <c r="U14" s="311"/>
      <c r="V14" s="311"/>
      <c r="W14" s="2"/>
      <c r="X14" s="311" t="s">
        <v>76</v>
      </c>
      <c r="Y14" s="311"/>
      <c r="Z14" s="311"/>
      <c r="AA14" s="8"/>
      <c r="AB14" s="11"/>
    </row>
    <row r="15" spans="1:37" ht="15" customHeight="1">
      <c r="A15" s="303">
        <f>+'Item 1 '!A15:B15</f>
        <v>0</v>
      </c>
      <c r="B15" s="304"/>
      <c r="C15" s="2"/>
      <c r="D15" s="253">
        <f>+'Item 1 '!D15:F15</f>
        <v>0</v>
      </c>
      <c r="E15" s="305"/>
      <c r="F15" s="254"/>
      <c r="G15" s="2"/>
      <c r="H15" s="306">
        <f>+'Item 1 '!H15:I15</f>
        <v>0</v>
      </c>
      <c r="I15" s="304"/>
      <c r="J15" s="2"/>
      <c r="K15" s="253">
        <f>+'Item 1 '!K15:N15</f>
        <v>0</v>
      </c>
      <c r="L15" s="305"/>
      <c r="M15" s="305"/>
      <c r="N15" s="254"/>
      <c r="O15" s="2"/>
      <c r="P15" s="253"/>
      <c r="Q15" s="254"/>
      <c r="R15" s="214"/>
      <c r="S15" s="7"/>
      <c r="T15" s="386" t="str">
        <f ca="1">+CELL("Filename")</f>
        <v>V:\DSC Workflow\WEB SITE\ContractModSpec_1-24-13\[ContractorEstimateForm_1-24-13.xls]Item 1 </v>
      </c>
      <c r="U15" s="387"/>
      <c r="V15" s="388"/>
      <c r="W15" s="2"/>
      <c r="X15" s="253" t="str">
        <f>+'Item 1 '!X15:Z15</f>
        <v>No</v>
      </c>
      <c r="Y15" s="305"/>
      <c r="Z15" s="254"/>
      <c r="AA15" s="8"/>
      <c r="AB15" s="11"/>
      <c r="AE15" s="190"/>
      <c r="AF15" s="190"/>
      <c r="AG15" s="190"/>
      <c r="AH15" s="190"/>
      <c r="AI15" s="190"/>
      <c r="AJ15" s="190"/>
      <c r="AK15" s="190"/>
    </row>
    <row r="16" spans="1:37" ht="15" customHeight="1">
      <c r="A16" s="396" t="s">
        <v>109</v>
      </c>
      <c r="B16" s="307"/>
      <c r="C16" s="2"/>
      <c r="D16" s="307" t="s">
        <v>181</v>
      </c>
      <c r="E16" s="307"/>
      <c r="F16" s="307"/>
      <c r="G16" s="2"/>
      <c r="H16" s="395" t="s">
        <v>181</v>
      </c>
      <c r="I16" s="395"/>
      <c r="J16" s="2"/>
      <c r="K16" s="307" t="s">
        <v>95</v>
      </c>
      <c r="L16" s="307"/>
      <c r="M16" s="307"/>
      <c r="N16" s="307"/>
      <c r="O16" s="2"/>
      <c r="P16" s="302" t="s">
        <v>57</v>
      </c>
      <c r="Q16" s="302"/>
      <c r="R16" s="214"/>
      <c r="S16" s="7"/>
      <c r="T16" s="389"/>
      <c r="U16" s="390"/>
      <c r="V16" s="391"/>
      <c r="W16" s="2"/>
      <c r="X16" s="311" t="s">
        <v>77</v>
      </c>
      <c r="Y16" s="311"/>
      <c r="Z16" s="311"/>
      <c r="AA16" s="8"/>
      <c r="AB16" s="44"/>
      <c r="AE16" s="191"/>
      <c r="AF16" s="191"/>
      <c r="AG16" s="191"/>
      <c r="AH16" s="191"/>
      <c r="AI16" s="191"/>
      <c r="AJ16" s="191"/>
      <c r="AK16" s="192"/>
    </row>
    <row r="17" spans="1:37" ht="15" customHeight="1">
      <c r="A17" s="303">
        <f>+'Item 1 '!A17:B17</f>
        <v>0</v>
      </c>
      <c r="B17" s="304"/>
      <c r="C17" s="2"/>
      <c r="D17" s="253">
        <f>+'Item 1 '!D17:F17</f>
        <v>0</v>
      </c>
      <c r="E17" s="305"/>
      <c r="F17" s="254"/>
      <c r="G17" s="2"/>
      <c r="H17" s="306">
        <f>+'Item 1 '!H17:I17</f>
        <v>0</v>
      </c>
      <c r="I17" s="304"/>
      <c r="J17" s="2"/>
      <c r="K17" s="253">
        <f>+'Item 1 '!K17:N17</f>
        <v>0</v>
      </c>
      <c r="L17" s="305"/>
      <c r="M17" s="305"/>
      <c r="N17" s="254"/>
      <c r="O17" s="2"/>
      <c r="P17" s="253"/>
      <c r="Q17" s="254"/>
      <c r="R17" s="214"/>
      <c r="S17" s="7"/>
      <c r="T17" s="392"/>
      <c r="U17" s="393"/>
      <c r="V17" s="394"/>
      <c r="W17" s="2"/>
      <c r="X17" s="253" t="str">
        <f>+'Item 1 '!X17:Z17</f>
        <v>No</v>
      </c>
      <c r="Y17" s="305"/>
      <c r="Z17" s="254"/>
      <c r="AA17" s="8"/>
      <c r="AB17" s="44"/>
      <c r="AE17" s="193"/>
      <c r="AF17" s="193"/>
      <c r="AG17" s="193"/>
      <c r="AH17" s="193"/>
      <c r="AI17" s="193"/>
      <c r="AJ17" s="193"/>
      <c r="AK17" s="194"/>
    </row>
    <row r="18" spans="1:37" ht="15" customHeight="1" thickBot="1">
      <c r="A18" s="215"/>
      <c r="B18" s="40"/>
      <c r="C18" s="40"/>
      <c r="D18" s="40"/>
      <c r="E18" s="40"/>
      <c r="F18" s="40"/>
      <c r="G18" s="40"/>
      <c r="H18" s="216"/>
      <c r="I18" s="216"/>
      <c r="J18" s="216"/>
      <c r="K18" s="216"/>
      <c r="L18" s="216"/>
      <c r="M18" s="216"/>
      <c r="N18" s="10"/>
      <c r="O18" s="10"/>
      <c r="P18" s="10"/>
      <c r="Q18" s="10"/>
      <c r="R18" s="79"/>
      <c r="S18" s="212"/>
      <c r="T18" s="208"/>
      <c r="U18" s="208"/>
      <c r="V18" s="208"/>
      <c r="W18" s="209"/>
      <c r="X18" s="210"/>
      <c r="Y18" s="210"/>
      <c r="Z18" s="210"/>
      <c r="AA18" s="211"/>
      <c r="AB18" s="44"/>
      <c r="AE18" s="193"/>
      <c r="AF18" s="193"/>
      <c r="AG18" s="193"/>
      <c r="AH18" s="193"/>
      <c r="AI18" s="193"/>
      <c r="AJ18" s="193"/>
      <c r="AK18" s="193"/>
    </row>
    <row r="19" spans="1:28" ht="19.5" customHeight="1" thickBot="1">
      <c r="A19" s="46"/>
      <c r="B19" s="46"/>
      <c r="C19" s="46"/>
      <c r="D19" s="46"/>
      <c r="E19" s="46"/>
      <c r="F19" s="97"/>
      <c r="G19" s="97"/>
      <c r="H19" s="46"/>
      <c r="I19" s="46"/>
      <c r="J19" s="46"/>
      <c r="K19" s="46"/>
      <c r="L19" s="46"/>
      <c r="M19" s="46"/>
      <c r="N19" s="46"/>
      <c r="O19" s="46"/>
      <c r="P19" s="46"/>
      <c r="Q19" s="46"/>
      <c r="R19" s="46"/>
      <c r="S19" s="46"/>
      <c r="T19" s="46"/>
      <c r="U19" s="46"/>
      <c r="V19" s="46"/>
      <c r="W19" s="46"/>
      <c r="X19" s="46"/>
      <c r="Y19" s="46"/>
      <c r="Z19" s="46"/>
      <c r="AA19" s="46"/>
      <c r="AB19" s="11"/>
    </row>
    <row r="20" spans="1:28" ht="16.5" customHeight="1" thickBot="1">
      <c r="A20" s="197"/>
      <c r="B20" s="372" t="s">
        <v>10</v>
      </c>
      <c r="C20" s="373"/>
      <c r="D20" s="373"/>
      <c r="E20" s="374"/>
      <c r="F20" s="378" t="s">
        <v>118</v>
      </c>
      <c r="G20" s="379"/>
      <c r="H20" s="382" t="s">
        <v>7</v>
      </c>
      <c r="I20" s="383"/>
      <c r="J20" s="383"/>
      <c r="K20" s="383"/>
      <c r="L20" s="384"/>
      <c r="M20" s="385" t="s">
        <v>2</v>
      </c>
      <c r="N20" s="385"/>
      <c r="O20" s="385"/>
      <c r="P20" s="385"/>
      <c r="Q20" s="382" t="s">
        <v>0</v>
      </c>
      <c r="R20" s="383"/>
      <c r="S20" s="383"/>
      <c r="T20" s="384"/>
      <c r="U20" s="382" t="s">
        <v>9</v>
      </c>
      <c r="V20" s="383"/>
      <c r="W20" s="383"/>
      <c r="X20" s="384"/>
      <c r="Y20" s="92"/>
      <c r="Z20" s="93"/>
      <c r="AA20" s="100"/>
      <c r="AB20" s="11"/>
    </row>
    <row r="21" spans="1:28" ht="18" customHeight="1" thickBot="1">
      <c r="A21" s="57" t="s">
        <v>11</v>
      </c>
      <c r="B21" s="375"/>
      <c r="C21" s="376"/>
      <c r="D21" s="376"/>
      <c r="E21" s="377"/>
      <c r="F21" s="380" t="s">
        <v>117</v>
      </c>
      <c r="G21" s="381"/>
      <c r="H21" s="410" t="s">
        <v>4</v>
      </c>
      <c r="I21" s="410"/>
      <c r="J21" s="184" t="s">
        <v>19</v>
      </c>
      <c r="K21" s="58" t="s">
        <v>178</v>
      </c>
      <c r="L21" s="184" t="s">
        <v>5</v>
      </c>
      <c r="M21" s="410" t="s">
        <v>4</v>
      </c>
      <c r="N21" s="410"/>
      <c r="O21" s="184" t="s">
        <v>19</v>
      </c>
      <c r="P21" s="184" t="s">
        <v>5</v>
      </c>
      <c r="Q21" s="410" t="s">
        <v>4</v>
      </c>
      <c r="R21" s="410"/>
      <c r="S21" s="184" t="s">
        <v>19</v>
      </c>
      <c r="T21" s="184" t="s">
        <v>5</v>
      </c>
      <c r="U21" s="59" t="s">
        <v>6</v>
      </c>
      <c r="V21" s="184" t="s">
        <v>49</v>
      </c>
      <c r="W21" s="184" t="s">
        <v>14</v>
      </c>
      <c r="X21" s="184" t="s">
        <v>5</v>
      </c>
      <c r="Y21" s="375" t="s">
        <v>31</v>
      </c>
      <c r="Z21" s="376"/>
      <c r="AA21" s="423"/>
      <c r="AB21" s="11"/>
    </row>
    <row r="22" spans="1:30" ht="17.25" customHeight="1" thickBot="1">
      <c r="A22" s="60"/>
      <c r="B22" s="419" t="s">
        <v>12</v>
      </c>
      <c r="C22" s="419"/>
      <c r="D22" s="419"/>
      <c r="E22" s="419"/>
      <c r="F22" s="61"/>
      <c r="G22" s="61"/>
      <c r="H22" s="183"/>
      <c r="I22" s="183"/>
      <c r="J22" s="183"/>
      <c r="K22" s="183"/>
      <c r="L22" s="183"/>
      <c r="M22" s="183"/>
      <c r="N22" s="183"/>
      <c r="O22" s="183"/>
      <c r="P22" s="183"/>
      <c r="Q22" s="183"/>
      <c r="R22" s="183"/>
      <c r="S22" s="183"/>
      <c r="T22" s="183"/>
      <c r="U22" s="183"/>
      <c r="V22" s="183"/>
      <c r="W22" s="183"/>
      <c r="X22" s="183"/>
      <c r="Y22" s="198"/>
      <c r="Z22" s="91"/>
      <c r="AA22" s="199"/>
      <c r="AB22" s="11"/>
      <c r="AD22" s="22"/>
    </row>
    <row r="23" spans="1:35" ht="15" customHeight="1" thickBot="1">
      <c r="A23" s="62">
        <v>1</v>
      </c>
      <c r="B23" s="420"/>
      <c r="C23" s="421"/>
      <c r="D23" s="421"/>
      <c r="E23" s="421"/>
      <c r="F23" s="70">
        <v>0</v>
      </c>
      <c r="G23" s="71" t="s">
        <v>20</v>
      </c>
      <c r="H23" s="63">
        <v>0</v>
      </c>
      <c r="I23" s="64" t="s">
        <v>21</v>
      </c>
      <c r="J23" s="66">
        <v>0</v>
      </c>
      <c r="K23" s="65">
        <f aca="true" t="shared" si="0" ref="K23:K28">IF(H23&lt;&gt;0,F23/H23,0)</f>
        <v>0</v>
      </c>
      <c r="L23" s="67">
        <f aca="true" t="shared" si="1" ref="L23:L28">-J23*H23</f>
        <v>0</v>
      </c>
      <c r="M23" s="63">
        <v>0</v>
      </c>
      <c r="N23" s="64" t="s">
        <v>20</v>
      </c>
      <c r="O23" s="66">
        <v>0</v>
      </c>
      <c r="P23" s="67">
        <f aca="true" t="shared" si="2" ref="P23:P28">-O23*M23</f>
        <v>0</v>
      </c>
      <c r="Q23" s="63">
        <v>0</v>
      </c>
      <c r="R23" s="64" t="s">
        <v>21</v>
      </c>
      <c r="S23" s="66">
        <v>0</v>
      </c>
      <c r="T23" s="67">
        <f aca="true" t="shared" si="3" ref="T23:T28">-S23*Q23</f>
        <v>0</v>
      </c>
      <c r="U23" s="68">
        <f>+T23+P23+L23</f>
        <v>0</v>
      </c>
      <c r="V23" s="69">
        <f aca="true" t="shared" si="4" ref="V23:V28">SUM($T$11+$T$9+$T$7)</f>
        <v>0</v>
      </c>
      <c r="W23" s="68">
        <f>U23*V23</f>
        <v>0</v>
      </c>
      <c r="X23" s="121">
        <f>W23+U23</f>
        <v>0</v>
      </c>
      <c r="Y23" s="365">
        <f aca="true" t="shared" si="5" ref="Y23:Y28">IF(F23=0,0,X23/F23)</f>
        <v>0</v>
      </c>
      <c r="Z23" s="365"/>
      <c r="AA23" s="116" t="str">
        <f aca="true" t="shared" si="6" ref="AA23:AA28">+G23</f>
        <v>sf</v>
      </c>
      <c r="AB23" s="11"/>
      <c r="AH23" s="5"/>
      <c r="AI23" s="6"/>
    </row>
    <row r="24" spans="1:35" ht="15" customHeight="1" thickBot="1">
      <c r="A24" s="72">
        <v>2</v>
      </c>
      <c r="B24" s="371"/>
      <c r="C24" s="367"/>
      <c r="D24" s="367"/>
      <c r="E24" s="367"/>
      <c r="F24" s="82">
        <v>0</v>
      </c>
      <c r="G24" s="83" t="s">
        <v>20</v>
      </c>
      <c r="H24" s="73">
        <v>0</v>
      </c>
      <c r="I24" s="74" t="s">
        <v>21</v>
      </c>
      <c r="J24" s="75">
        <v>0</v>
      </c>
      <c r="K24" s="65">
        <f t="shared" si="0"/>
        <v>0</v>
      </c>
      <c r="L24" s="67">
        <f t="shared" si="1"/>
        <v>0</v>
      </c>
      <c r="M24" s="73">
        <v>0</v>
      </c>
      <c r="N24" s="74" t="s">
        <v>20</v>
      </c>
      <c r="O24" s="75">
        <v>0</v>
      </c>
      <c r="P24" s="67">
        <f t="shared" si="2"/>
        <v>0</v>
      </c>
      <c r="Q24" s="73">
        <v>0</v>
      </c>
      <c r="R24" s="64" t="s">
        <v>21</v>
      </c>
      <c r="S24" s="75">
        <v>0</v>
      </c>
      <c r="T24" s="67">
        <f t="shared" si="3"/>
        <v>0</v>
      </c>
      <c r="U24" s="68">
        <f aca="true" t="shared" si="7" ref="U24:U50">+T24+P24+L24</f>
        <v>0</v>
      </c>
      <c r="V24" s="69">
        <f t="shared" si="4"/>
        <v>0</v>
      </c>
      <c r="W24" s="68">
        <f aca="true" t="shared" si="8" ref="W24:W50">U24*V24</f>
        <v>0</v>
      </c>
      <c r="X24" s="122">
        <f aca="true" t="shared" si="9" ref="X24:X50">W24+U24</f>
        <v>0</v>
      </c>
      <c r="Y24" s="365">
        <f t="shared" si="5"/>
        <v>0</v>
      </c>
      <c r="Z24" s="365"/>
      <c r="AA24" s="116" t="str">
        <f t="shared" si="6"/>
        <v>sf</v>
      </c>
      <c r="AB24" s="11"/>
      <c r="AH24" s="5"/>
      <c r="AI24" s="6"/>
    </row>
    <row r="25" spans="1:28" ht="15" customHeight="1" thickBot="1">
      <c r="A25" s="72">
        <v>3</v>
      </c>
      <c r="B25" s="366"/>
      <c r="C25" s="367"/>
      <c r="D25" s="367"/>
      <c r="E25" s="367"/>
      <c r="F25" s="82">
        <v>0</v>
      </c>
      <c r="G25" s="83" t="s">
        <v>20</v>
      </c>
      <c r="H25" s="73">
        <v>0</v>
      </c>
      <c r="I25" s="74" t="s">
        <v>21</v>
      </c>
      <c r="J25" s="75">
        <v>0</v>
      </c>
      <c r="K25" s="65">
        <f t="shared" si="0"/>
        <v>0</v>
      </c>
      <c r="L25" s="67">
        <f t="shared" si="1"/>
        <v>0</v>
      </c>
      <c r="M25" s="73">
        <v>0</v>
      </c>
      <c r="N25" s="74" t="s">
        <v>20</v>
      </c>
      <c r="O25" s="75">
        <v>0</v>
      </c>
      <c r="P25" s="67">
        <f t="shared" si="2"/>
        <v>0</v>
      </c>
      <c r="Q25" s="73">
        <v>0</v>
      </c>
      <c r="R25" s="64" t="s">
        <v>21</v>
      </c>
      <c r="S25" s="75">
        <v>0</v>
      </c>
      <c r="T25" s="67">
        <f t="shared" si="3"/>
        <v>0</v>
      </c>
      <c r="U25" s="68">
        <f t="shared" si="7"/>
        <v>0</v>
      </c>
      <c r="V25" s="69">
        <f t="shared" si="4"/>
        <v>0</v>
      </c>
      <c r="W25" s="68">
        <f t="shared" si="8"/>
        <v>0</v>
      </c>
      <c r="X25" s="122">
        <f t="shared" si="9"/>
        <v>0</v>
      </c>
      <c r="Y25" s="365">
        <f t="shared" si="5"/>
        <v>0</v>
      </c>
      <c r="Z25" s="365"/>
      <c r="AA25" s="116" t="str">
        <f t="shared" si="6"/>
        <v>sf</v>
      </c>
      <c r="AB25" s="11"/>
    </row>
    <row r="26" spans="1:28" ht="15" customHeight="1" thickBot="1">
      <c r="A26" s="72">
        <v>4</v>
      </c>
      <c r="B26" s="371"/>
      <c r="C26" s="367"/>
      <c r="D26" s="367"/>
      <c r="E26" s="367"/>
      <c r="F26" s="82">
        <v>0</v>
      </c>
      <c r="G26" s="83" t="s">
        <v>20</v>
      </c>
      <c r="H26" s="73">
        <v>0</v>
      </c>
      <c r="I26" s="74" t="s">
        <v>21</v>
      </c>
      <c r="J26" s="75">
        <v>0</v>
      </c>
      <c r="K26" s="65">
        <f t="shared" si="0"/>
        <v>0</v>
      </c>
      <c r="L26" s="67">
        <f t="shared" si="1"/>
        <v>0</v>
      </c>
      <c r="M26" s="73">
        <v>0</v>
      </c>
      <c r="N26" s="74" t="s">
        <v>20</v>
      </c>
      <c r="O26" s="75">
        <v>0</v>
      </c>
      <c r="P26" s="67">
        <f t="shared" si="2"/>
        <v>0</v>
      </c>
      <c r="Q26" s="73">
        <v>0</v>
      </c>
      <c r="R26" s="64" t="s">
        <v>21</v>
      </c>
      <c r="S26" s="75">
        <v>0</v>
      </c>
      <c r="T26" s="67">
        <f t="shared" si="3"/>
        <v>0</v>
      </c>
      <c r="U26" s="68">
        <f t="shared" si="7"/>
        <v>0</v>
      </c>
      <c r="V26" s="69">
        <f t="shared" si="4"/>
        <v>0</v>
      </c>
      <c r="W26" s="68">
        <f t="shared" si="8"/>
        <v>0</v>
      </c>
      <c r="X26" s="122">
        <f t="shared" si="9"/>
        <v>0</v>
      </c>
      <c r="Y26" s="365">
        <f t="shared" si="5"/>
        <v>0</v>
      </c>
      <c r="Z26" s="365"/>
      <c r="AA26" s="116" t="str">
        <f t="shared" si="6"/>
        <v>sf</v>
      </c>
      <c r="AB26" s="11"/>
    </row>
    <row r="27" spans="1:35" ht="15" customHeight="1" thickBot="1">
      <c r="A27" s="72">
        <v>5</v>
      </c>
      <c r="B27" s="366"/>
      <c r="C27" s="367"/>
      <c r="D27" s="367"/>
      <c r="E27" s="367"/>
      <c r="F27" s="82">
        <v>0</v>
      </c>
      <c r="G27" s="83" t="s">
        <v>20</v>
      </c>
      <c r="H27" s="73">
        <v>0</v>
      </c>
      <c r="I27" s="74" t="s">
        <v>21</v>
      </c>
      <c r="J27" s="75">
        <v>0</v>
      </c>
      <c r="K27" s="65">
        <f t="shared" si="0"/>
        <v>0</v>
      </c>
      <c r="L27" s="67">
        <f t="shared" si="1"/>
        <v>0</v>
      </c>
      <c r="M27" s="73">
        <v>0</v>
      </c>
      <c r="N27" s="74" t="s">
        <v>20</v>
      </c>
      <c r="O27" s="75">
        <v>0</v>
      </c>
      <c r="P27" s="67">
        <f t="shared" si="2"/>
        <v>0</v>
      </c>
      <c r="Q27" s="73">
        <v>0</v>
      </c>
      <c r="R27" s="64" t="s">
        <v>21</v>
      </c>
      <c r="S27" s="75">
        <v>0</v>
      </c>
      <c r="T27" s="67">
        <f t="shared" si="3"/>
        <v>0</v>
      </c>
      <c r="U27" s="68">
        <f t="shared" si="7"/>
        <v>0</v>
      </c>
      <c r="V27" s="69">
        <f t="shared" si="4"/>
        <v>0</v>
      </c>
      <c r="W27" s="68">
        <f t="shared" si="8"/>
        <v>0</v>
      </c>
      <c r="X27" s="122">
        <f t="shared" si="9"/>
        <v>0</v>
      </c>
      <c r="Y27" s="365">
        <f t="shared" si="5"/>
        <v>0</v>
      </c>
      <c r="Z27" s="365"/>
      <c r="AA27" s="116" t="str">
        <f t="shared" si="6"/>
        <v>sf</v>
      </c>
      <c r="AB27" s="11"/>
      <c r="AI27" s="4"/>
    </row>
    <row r="28" spans="1:35" ht="15" customHeight="1" thickBot="1">
      <c r="A28" s="72">
        <v>6</v>
      </c>
      <c r="B28" s="371"/>
      <c r="C28" s="367"/>
      <c r="D28" s="367"/>
      <c r="E28" s="367"/>
      <c r="F28" s="82">
        <v>0</v>
      </c>
      <c r="G28" s="106" t="s">
        <v>20</v>
      </c>
      <c r="H28" s="73">
        <v>0</v>
      </c>
      <c r="I28" s="74" t="s">
        <v>21</v>
      </c>
      <c r="J28" s="75">
        <v>0</v>
      </c>
      <c r="K28" s="65">
        <f t="shared" si="0"/>
        <v>0</v>
      </c>
      <c r="L28" s="67">
        <f t="shared" si="1"/>
        <v>0</v>
      </c>
      <c r="M28" s="73">
        <v>0</v>
      </c>
      <c r="N28" s="74" t="s">
        <v>20</v>
      </c>
      <c r="O28" s="75">
        <v>0</v>
      </c>
      <c r="P28" s="67">
        <f t="shared" si="2"/>
        <v>0</v>
      </c>
      <c r="Q28" s="73">
        <v>0</v>
      </c>
      <c r="R28" s="64" t="s">
        <v>21</v>
      </c>
      <c r="S28" s="75">
        <v>0</v>
      </c>
      <c r="T28" s="67">
        <f t="shared" si="3"/>
        <v>0</v>
      </c>
      <c r="U28" s="68">
        <f>+T28+P28+L28</f>
        <v>0</v>
      </c>
      <c r="V28" s="69">
        <f t="shared" si="4"/>
        <v>0</v>
      </c>
      <c r="W28" s="68">
        <f>U28*V28</f>
        <v>0</v>
      </c>
      <c r="X28" s="122">
        <f>W28+U28</f>
        <v>0</v>
      </c>
      <c r="Y28" s="365">
        <f t="shared" si="5"/>
        <v>0</v>
      </c>
      <c r="Z28" s="365"/>
      <c r="AA28" s="116" t="str">
        <f t="shared" si="6"/>
        <v>sf</v>
      </c>
      <c r="AB28" s="11"/>
      <c r="AI28" s="4"/>
    </row>
    <row r="29" spans="1:35" ht="15" customHeight="1" thickBot="1">
      <c r="A29" s="60"/>
      <c r="B29" s="411" t="s">
        <v>13</v>
      </c>
      <c r="C29" s="411"/>
      <c r="D29" s="411"/>
      <c r="E29" s="411"/>
      <c r="F29" s="78"/>
      <c r="G29" s="78"/>
      <c r="H29" s="77"/>
      <c r="I29" s="77"/>
      <c r="J29" s="77"/>
      <c r="K29" s="77"/>
      <c r="L29" s="77"/>
      <c r="M29" s="77"/>
      <c r="N29" s="77"/>
      <c r="O29" s="77"/>
      <c r="P29" s="77"/>
      <c r="Q29" s="77"/>
      <c r="R29" s="77"/>
      <c r="S29" s="77"/>
      <c r="T29" s="77"/>
      <c r="U29" s="77"/>
      <c r="V29" s="77"/>
      <c r="W29" s="77"/>
      <c r="X29" s="123"/>
      <c r="Y29" s="125"/>
      <c r="Z29" s="126"/>
      <c r="AA29" s="124"/>
      <c r="AB29" s="11"/>
      <c r="AI29" s="6"/>
    </row>
    <row r="30" spans="1:30" ht="15" customHeight="1" thickBot="1">
      <c r="A30" s="72">
        <v>7</v>
      </c>
      <c r="B30" s="366"/>
      <c r="C30" s="367"/>
      <c r="D30" s="367"/>
      <c r="E30" s="367"/>
      <c r="F30" s="82">
        <v>0</v>
      </c>
      <c r="G30" s="83" t="s">
        <v>20</v>
      </c>
      <c r="H30" s="63">
        <v>0</v>
      </c>
      <c r="I30" s="64" t="s">
        <v>21</v>
      </c>
      <c r="J30" s="66">
        <v>0</v>
      </c>
      <c r="K30" s="65">
        <f aca="true" t="shared" si="10" ref="K30:K43">IF(H30&lt;&gt;0,F30/H30,0)</f>
        <v>0</v>
      </c>
      <c r="L30" s="67">
        <f aca="true" t="shared" si="11" ref="L30:L43">J30*H30</f>
        <v>0</v>
      </c>
      <c r="M30" s="76">
        <v>0</v>
      </c>
      <c r="N30" s="74" t="s">
        <v>20</v>
      </c>
      <c r="O30" s="66">
        <v>0</v>
      </c>
      <c r="P30" s="67">
        <f aca="true" t="shared" si="12" ref="P30:P49">O30*M30</f>
        <v>0</v>
      </c>
      <c r="Q30" s="76">
        <v>0</v>
      </c>
      <c r="R30" s="64" t="s">
        <v>21</v>
      </c>
      <c r="S30" s="66">
        <v>0</v>
      </c>
      <c r="T30" s="67">
        <f aca="true" t="shared" si="13" ref="T30:T50">S30*Q30</f>
        <v>0</v>
      </c>
      <c r="U30" s="68">
        <f t="shared" si="7"/>
        <v>0</v>
      </c>
      <c r="V30" s="69">
        <f aca="true" t="shared" si="14" ref="V30:V43">SUM($T$11+$T$9+$T$7)</f>
        <v>0</v>
      </c>
      <c r="W30" s="68">
        <f t="shared" si="8"/>
        <v>0</v>
      </c>
      <c r="X30" s="122">
        <f t="shared" si="9"/>
        <v>0</v>
      </c>
      <c r="Y30" s="365">
        <f aca="true" t="shared" si="15" ref="Y30:Y43">IF(F30=0,0,X30/F30)</f>
        <v>0</v>
      </c>
      <c r="Z30" s="365"/>
      <c r="AA30" s="116" t="str">
        <f aca="true" t="shared" si="16" ref="AA30:AA43">+G30</f>
        <v>sf</v>
      </c>
      <c r="AB30" s="11"/>
      <c r="AD30" s="12"/>
    </row>
    <row r="31" spans="1:34" ht="15" customHeight="1" thickBot="1">
      <c r="A31" s="72">
        <v>8</v>
      </c>
      <c r="B31" s="366"/>
      <c r="C31" s="367"/>
      <c r="D31" s="367"/>
      <c r="E31" s="367"/>
      <c r="F31" s="82">
        <v>0</v>
      </c>
      <c r="G31" s="83" t="s">
        <v>20</v>
      </c>
      <c r="H31" s="63">
        <v>0</v>
      </c>
      <c r="I31" s="64" t="s">
        <v>21</v>
      </c>
      <c r="J31" s="66">
        <v>0</v>
      </c>
      <c r="K31" s="65">
        <f t="shared" si="10"/>
        <v>0</v>
      </c>
      <c r="L31" s="67">
        <f t="shared" si="11"/>
        <v>0</v>
      </c>
      <c r="M31" s="76">
        <v>0</v>
      </c>
      <c r="N31" s="74" t="s">
        <v>20</v>
      </c>
      <c r="O31" s="66">
        <v>0</v>
      </c>
      <c r="P31" s="67">
        <f t="shared" si="12"/>
        <v>0</v>
      </c>
      <c r="Q31" s="76">
        <v>0</v>
      </c>
      <c r="R31" s="64" t="s">
        <v>21</v>
      </c>
      <c r="S31" s="66">
        <v>0</v>
      </c>
      <c r="T31" s="67">
        <f t="shared" si="13"/>
        <v>0</v>
      </c>
      <c r="U31" s="68">
        <f t="shared" si="7"/>
        <v>0</v>
      </c>
      <c r="V31" s="69">
        <f t="shared" si="14"/>
        <v>0</v>
      </c>
      <c r="W31" s="68">
        <f t="shared" si="8"/>
        <v>0</v>
      </c>
      <c r="X31" s="122">
        <f t="shared" si="9"/>
        <v>0</v>
      </c>
      <c r="Y31" s="365">
        <f t="shared" si="15"/>
        <v>0</v>
      </c>
      <c r="Z31" s="365"/>
      <c r="AA31" s="116" t="str">
        <f t="shared" si="16"/>
        <v>sf</v>
      </c>
      <c r="AB31" s="11"/>
      <c r="AD31" s="12"/>
      <c r="AH31" s="4"/>
    </row>
    <row r="32" spans="1:34" ht="15" customHeight="1" thickBot="1">
      <c r="A32" s="72">
        <v>9</v>
      </c>
      <c r="B32" s="366"/>
      <c r="C32" s="367"/>
      <c r="D32" s="367"/>
      <c r="E32" s="367"/>
      <c r="F32" s="82">
        <v>0</v>
      </c>
      <c r="G32" s="83" t="s">
        <v>20</v>
      </c>
      <c r="H32" s="63">
        <v>0</v>
      </c>
      <c r="I32" s="64" t="s">
        <v>21</v>
      </c>
      <c r="J32" s="66">
        <v>0</v>
      </c>
      <c r="K32" s="65">
        <f t="shared" si="10"/>
        <v>0</v>
      </c>
      <c r="L32" s="67">
        <f t="shared" si="11"/>
        <v>0</v>
      </c>
      <c r="M32" s="76">
        <v>0</v>
      </c>
      <c r="N32" s="74" t="s">
        <v>20</v>
      </c>
      <c r="O32" s="66">
        <v>0</v>
      </c>
      <c r="P32" s="67">
        <f t="shared" si="12"/>
        <v>0</v>
      </c>
      <c r="Q32" s="76">
        <v>0</v>
      </c>
      <c r="R32" s="64" t="s">
        <v>21</v>
      </c>
      <c r="S32" s="66">
        <v>0</v>
      </c>
      <c r="T32" s="67">
        <f t="shared" si="13"/>
        <v>0</v>
      </c>
      <c r="U32" s="68">
        <f t="shared" si="7"/>
        <v>0</v>
      </c>
      <c r="V32" s="69">
        <f t="shared" si="14"/>
        <v>0</v>
      </c>
      <c r="W32" s="68">
        <f t="shared" si="8"/>
        <v>0</v>
      </c>
      <c r="X32" s="122">
        <f t="shared" si="9"/>
        <v>0</v>
      </c>
      <c r="Y32" s="365">
        <f t="shared" si="15"/>
        <v>0</v>
      </c>
      <c r="Z32" s="365"/>
      <c r="AA32" s="116" t="str">
        <f t="shared" si="16"/>
        <v>sf</v>
      </c>
      <c r="AB32" s="11"/>
      <c r="AH32" s="5"/>
    </row>
    <row r="33" spans="1:28" ht="15" customHeight="1" thickBot="1">
      <c r="A33" s="72">
        <v>10</v>
      </c>
      <c r="B33" s="366"/>
      <c r="C33" s="367"/>
      <c r="D33" s="367"/>
      <c r="E33" s="367"/>
      <c r="F33" s="82">
        <v>0</v>
      </c>
      <c r="G33" s="83" t="s">
        <v>20</v>
      </c>
      <c r="H33" s="63">
        <v>0</v>
      </c>
      <c r="I33" s="64" t="s">
        <v>21</v>
      </c>
      <c r="J33" s="66">
        <v>0</v>
      </c>
      <c r="K33" s="65">
        <f t="shared" si="10"/>
        <v>0</v>
      </c>
      <c r="L33" s="67">
        <f t="shared" si="11"/>
        <v>0</v>
      </c>
      <c r="M33" s="76">
        <v>0</v>
      </c>
      <c r="N33" s="74" t="s">
        <v>20</v>
      </c>
      <c r="O33" s="66">
        <v>0</v>
      </c>
      <c r="P33" s="67">
        <f t="shared" si="12"/>
        <v>0</v>
      </c>
      <c r="Q33" s="76">
        <v>0</v>
      </c>
      <c r="R33" s="64" t="s">
        <v>21</v>
      </c>
      <c r="S33" s="66">
        <v>0</v>
      </c>
      <c r="T33" s="67">
        <f t="shared" si="13"/>
        <v>0</v>
      </c>
      <c r="U33" s="68">
        <f t="shared" si="7"/>
        <v>0</v>
      </c>
      <c r="V33" s="69">
        <f t="shared" si="14"/>
        <v>0</v>
      </c>
      <c r="W33" s="68">
        <f t="shared" si="8"/>
        <v>0</v>
      </c>
      <c r="X33" s="122">
        <f t="shared" si="9"/>
        <v>0</v>
      </c>
      <c r="Y33" s="365">
        <f t="shared" si="15"/>
        <v>0</v>
      </c>
      <c r="Z33" s="365"/>
      <c r="AA33" s="116" t="str">
        <f t="shared" si="16"/>
        <v>sf</v>
      </c>
      <c r="AB33" s="11"/>
    </row>
    <row r="34" spans="1:30" ht="15" customHeight="1" thickBot="1">
      <c r="A34" s="72">
        <v>11</v>
      </c>
      <c r="B34" s="366"/>
      <c r="C34" s="367"/>
      <c r="D34" s="367"/>
      <c r="E34" s="367"/>
      <c r="F34" s="82">
        <v>0</v>
      </c>
      <c r="G34" s="83" t="s">
        <v>20</v>
      </c>
      <c r="H34" s="63">
        <v>0</v>
      </c>
      <c r="I34" s="64" t="s">
        <v>21</v>
      </c>
      <c r="J34" s="66">
        <v>0</v>
      </c>
      <c r="K34" s="65">
        <f t="shared" si="10"/>
        <v>0</v>
      </c>
      <c r="L34" s="67">
        <f t="shared" si="11"/>
        <v>0</v>
      </c>
      <c r="M34" s="76">
        <v>0</v>
      </c>
      <c r="N34" s="74" t="s">
        <v>20</v>
      </c>
      <c r="O34" s="66">
        <v>0</v>
      </c>
      <c r="P34" s="67">
        <f t="shared" si="12"/>
        <v>0</v>
      </c>
      <c r="Q34" s="76">
        <v>0</v>
      </c>
      <c r="R34" s="64" t="s">
        <v>21</v>
      </c>
      <c r="S34" s="66">
        <v>0</v>
      </c>
      <c r="T34" s="67">
        <f t="shared" si="13"/>
        <v>0</v>
      </c>
      <c r="U34" s="68">
        <f t="shared" si="7"/>
        <v>0</v>
      </c>
      <c r="V34" s="69">
        <f t="shared" si="14"/>
        <v>0</v>
      </c>
      <c r="W34" s="68">
        <f t="shared" si="8"/>
        <v>0</v>
      </c>
      <c r="X34" s="122">
        <f t="shared" si="9"/>
        <v>0</v>
      </c>
      <c r="Y34" s="365">
        <f t="shared" si="15"/>
        <v>0</v>
      </c>
      <c r="Z34" s="365"/>
      <c r="AA34" s="116" t="str">
        <f t="shared" si="16"/>
        <v>sf</v>
      </c>
      <c r="AB34" s="11"/>
      <c r="AD34" s="12"/>
    </row>
    <row r="35" spans="1:30" ht="15" customHeight="1" thickBot="1">
      <c r="A35" s="72">
        <v>12</v>
      </c>
      <c r="B35" s="366"/>
      <c r="C35" s="367"/>
      <c r="D35" s="367"/>
      <c r="E35" s="367"/>
      <c r="F35" s="82">
        <v>0</v>
      </c>
      <c r="G35" s="83" t="s">
        <v>20</v>
      </c>
      <c r="H35" s="63">
        <v>0</v>
      </c>
      <c r="I35" s="64" t="s">
        <v>21</v>
      </c>
      <c r="J35" s="66">
        <v>0</v>
      </c>
      <c r="K35" s="65">
        <f t="shared" si="10"/>
        <v>0</v>
      </c>
      <c r="L35" s="67">
        <f t="shared" si="11"/>
        <v>0</v>
      </c>
      <c r="M35" s="76">
        <v>0</v>
      </c>
      <c r="N35" s="74" t="s">
        <v>20</v>
      </c>
      <c r="O35" s="66">
        <v>0</v>
      </c>
      <c r="P35" s="67">
        <f t="shared" si="12"/>
        <v>0</v>
      </c>
      <c r="Q35" s="76">
        <v>0</v>
      </c>
      <c r="R35" s="64" t="s">
        <v>21</v>
      </c>
      <c r="S35" s="66">
        <v>0</v>
      </c>
      <c r="T35" s="67">
        <f t="shared" si="13"/>
        <v>0</v>
      </c>
      <c r="U35" s="68">
        <f t="shared" si="7"/>
        <v>0</v>
      </c>
      <c r="V35" s="69">
        <f t="shared" si="14"/>
        <v>0</v>
      </c>
      <c r="W35" s="68">
        <f t="shared" si="8"/>
        <v>0</v>
      </c>
      <c r="X35" s="122">
        <f t="shared" si="9"/>
        <v>0</v>
      </c>
      <c r="Y35" s="365">
        <f t="shared" si="15"/>
        <v>0</v>
      </c>
      <c r="Z35" s="365"/>
      <c r="AA35" s="116" t="str">
        <f t="shared" si="16"/>
        <v>sf</v>
      </c>
      <c r="AB35" s="11"/>
      <c r="AD35" s="12"/>
    </row>
    <row r="36" spans="1:30" ht="15" customHeight="1" thickBot="1">
      <c r="A36" s="72">
        <v>13</v>
      </c>
      <c r="B36" s="366"/>
      <c r="C36" s="367"/>
      <c r="D36" s="367"/>
      <c r="E36" s="367"/>
      <c r="F36" s="82">
        <v>0</v>
      </c>
      <c r="G36" s="83" t="s">
        <v>20</v>
      </c>
      <c r="H36" s="63">
        <v>0</v>
      </c>
      <c r="I36" s="64" t="s">
        <v>21</v>
      </c>
      <c r="J36" s="66">
        <v>0</v>
      </c>
      <c r="K36" s="65">
        <f t="shared" si="10"/>
        <v>0</v>
      </c>
      <c r="L36" s="67">
        <f t="shared" si="11"/>
        <v>0</v>
      </c>
      <c r="M36" s="76">
        <v>0</v>
      </c>
      <c r="N36" s="74" t="s">
        <v>20</v>
      </c>
      <c r="O36" s="66">
        <v>0</v>
      </c>
      <c r="P36" s="67">
        <f t="shared" si="12"/>
        <v>0</v>
      </c>
      <c r="Q36" s="76">
        <v>0</v>
      </c>
      <c r="R36" s="64" t="s">
        <v>21</v>
      </c>
      <c r="S36" s="66">
        <v>0</v>
      </c>
      <c r="T36" s="67">
        <f t="shared" si="13"/>
        <v>0</v>
      </c>
      <c r="U36" s="68">
        <f t="shared" si="7"/>
        <v>0</v>
      </c>
      <c r="V36" s="69">
        <f t="shared" si="14"/>
        <v>0</v>
      </c>
      <c r="W36" s="68">
        <f t="shared" si="8"/>
        <v>0</v>
      </c>
      <c r="X36" s="122">
        <f t="shared" si="9"/>
        <v>0</v>
      </c>
      <c r="Y36" s="365">
        <f t="shared" si="15"/>
        <v>0</v>
      </c>
      <c r="Z36" s="365"/>
      <c r="AA36" s="116" t="str">
        <f t="shared" si="16"/>
        <v>sf</v>
      </c>
      <c r="AB36" s="11"/>
      <c r="AD36" s="12"/>
    </row>
    <row r="37" spans="1:28" ht="15" customHeight="1" thickBot="1">
      <c r="A37" s="72">
        <v>14</v>
      </c>
      <c r="B37" s="366"/>
      <c r="C37" s="367"/>
      <c r="D37" s="367"/>
      <c r="E37" s="367"/>
      <c r="F37" s="82">
        <v>0</v>
      </c>
      <c r="G37" s="83" t="s">
        <v>20</v>
      </c>
      <c r="H37" s="63">
        <v>0</v>
      </c>
      <c r="I37" s="64" t="s">
        <v>21</v>
      </c>
      <c r="J37" s="66">
        <v>1</v>
      </c>
      <c r="K37" s="65">
        <f t="shared" si="10"/>
        <v>0</v>
      </c>
      <c r="L37" s="67">
        <f t="shared" si="11"/>
        <v>0</v>
      </c>
      <c r="M37" s="76">
        <v>0</v>
      </c>
      <c r="N37" s="74" t="s">
        <v>20</v>
      </c>
      <c r="O37" s="66">
        <v>0</v>
      </c>
      <c r="P37" s="67">
        <f t="shared" si="12"/>
        <v>0</v>
      </c>
      <c r="Q37" s="76">
        <v>0</v>
      </c>
      <c r="R37" s="64" t="s">
        <v>21</v>
      </c>
      <c r="S37" s="66">
        <v>0</v>
      </c>
      <c r="T37" s="67">
        <f t="shared" si="13"/>
        <v>0</v>
      </c>
      <c r="U37" s="68">
        <f t="shared" si="7"/>
        <v>0</v>
      </c>
      <c r="V37" s="69">
        <f t="shared" si="14"/>
        <v>0</v>
      </c>
      <c r="W37" s="68">
        <f t="shared" si="8"/>
        <v>0</v>
      </c>
      <c r="X37" s="122">
        <f t="shared" si="9"/>
        <v>0</v>
      </c>
      <c r="Y37" s="365">
        <f t="shared" si="15"/>
        <v>0</v>
      </c>
      <c r="Z37" s="365"/>
      <c r="AA37" s="116" t="str">
        <f t="shared" si="16"/>
        <v>sf</v>
      </c>
      <c r="AB37" s="11"/>
    </row>
    <row r="38" spans="1:28" ht="15" customHeight="1" thickBot="1">
      <c r="A38" s="72">
        <v>15</v>
      </c>
      <c r="B38" s="366"/>
      <c r="C38" s="367"/>
      <c r="D38" s="367"/>
      <c r="E38" s="367"/>
      <c r="F38" s="82">
        <v>0</v>
      </c>
      <c r="G38" s="83" t="s">
        <v>20</v>
      </c>
      <c r="H38" s="63">
        <v>0</v>
      </c>
      <c r="I38" s="64" t="s">
        <v>21</v>
      </c>
      <c r="J38" s="66">
        <v>0</v>
      </c>
      <c r="K38" s="65">
        <f t="shared" si="10"/>
        <v>0</v>
      </c>
      <c r="L38" s="67">
        <f t="shared" si="11"/>
        <v>0</v>
      </c>
      <c r="M38" s="76">
        <v>0</v>
      </c>
      <c r="N38" s="74" t="s">
        <v>20</v>
      </c>
      <c r="O38" s="66">
        <v>0</v>
      </c>
      <c r="P38" s="67">
        <f t="shared" si="12"/>
        <v>0</v>
      </c>
      <c r="Q38" s="76">
        <v>0</v>
      </c>
      <c r="R38" s="64" t="s">
        <v>21</v>
      </c>
      <c r="S38" s="66">
        <v>0</v>
      </c>
      <c r="T38" s="67">
        <f t="shared" si="13"/>
        <v>0</v>
      </c>
      <c r="U38" s="68">
        <f t="shared" si="7"/>
        <v>0</v>
      </c>
      <c r="V38" s="69">
        <f t="shared" si="14"/>
        <v>0</v>
      </c>
      <c r="W38" s="68">
        <f t="shared" si="8"/>
        <v>0</v>
      </c>
      <c r="X38" s="122">
        <f t="shared" si="9"/>
        <v>0</v>
      </c>
      <c r="Y38" s="365">
        <f t="shared" si="15"/>
        <v>0</v>
      </c>
      <c r="Z38" s="365"/>
      <c r="AA38" s="116" t="str">
        <f t="shared" si="16"/>
        <v>sf</v>
      </c>
      <c r="AB38" s="11"/>
    </row>
    <row r="39" spans="1:30" ht="15" customHeight="1" thickBot="1">
      <c r="A39" s="72">
        <v>16</v>
      </c>
      <c r="B39" s="366"/>
      <c r="C39" s="367"/>
      <c r="D39" s="367"/>
      <c r="E39" s="367"/>
      <c r="F39" s="82">
        <v>0</v>
      </c>
      <c r="G39" s="83" t="s">
        <v>20</v>
      </c>
      <c r="H39" s="63">
        <v>0</v>
      </c>
      <c r="I39" s="64" t="s">
        <v>21</v>
      </c>
      <c r="J39" s="66">
        <v>0</v>
      </c>
      <c r="K39" s="65">
        <f t="shared" si="10"/>
        <v>0</v>
      </c>
      <c r="L39" s="67">
        <f t="shared" si="11"/>
        <v>0</v>
      </c>
      <c r="M39" s="76">
        <v>0</v>
      </c>
      <c r="N39" s="74" t="s">
        <v>20</v>
      </c>
      <c r="O39" s="66">
        <v>0</v>
      </c>
      <c r="P39" s="67">
        <f t="shared" si="12"/>
        <v>0</v>
      </c>
      <c r="Q39" s="76">
        <v>0</v>
      </c>
      <c r="R39" s="64" t="s">
        <v>21</v>
      </c>
      <c r="S39" s="66">
        <v>0</v>
      </c>
      <c r="T39" s="67">
        <f t="shared" si="13"/>
        <v>0</v>
      </c>
      <c r="U39" s="68">
        <f t="shared" si="7"/>
        <v>0</v>
      </c>
      <c r="V39" s="69">
        <f t="shared" si="14"/>
        <v>0</v>
      </c>
      <c r="W39" s="68">
        <f t="shared" si="8"/>
        <v>0</v>
      </c>
      <c r="X39" s="122">
        <f t="shared" si="9"/>
        <v>0</v>
      </c>
      <c r="Y39" s="365">
        <f t="shared" si="15"/>
        <v>0</v>
      </c>
      <c r="Z39" s="365"/>
      <c r="AA39" s="116" t="str">
        <f t="shared" si="16"/>
        <v>sf</v>
      </c>
      <c r="AB39" s="11"/>
      <c r="AD39" s="12"/>
    </row>
    <row r="40" spans="1:30" ht="15" customHeight="1" thickBot="1">
      <c r="A40" s="72">
        <v>17</v>
      </c>
      <c r="B40" s="366"/>
      <c r="C40" s="367"/>
      <c r="D40" s="367"/>
      <c r="E40" s="367"/>
      <c r="F40" s="82">
        <v>0</v>
      </c>
      <c r="G40" s="83" t="s">
        <v>20</v>
      </c>
      <c r="H40" s="63">
        <v>0</v>
      </c>
      <c r="I40" s="64" t="s">
        <v>21</v>
      </c>
      <c r="J40" s="66">
        <v>0</v>
      </c>
      <c r="K40" s="65">
        <f t="shared" si="10"/>
        <v>0</v>
      </c>
      <c r="L40" s="67">
        <f t="shared" si="11"/>
        <v>0</v>
      </c>
      <c r="M40" s="76">
        <v>0</v>
      </c>
      <c r="N40" s="74" t="s">
        <v>20</v>
      </c>
      <c r="O40" s="66">
        <v>0</v>
      </c>
      <c r="P40" s="67">
        <f t="shared" si="12"/>
        <v>0</v>
      </c>
      <c r="Q40" s="76">
        <v>0</v>
      </c>
      <c r="R40" s="64" t="s">
        <v>21</v>
      </c>
      <c r="S40" s="66">
        <v>0</v>
      </c>
      <c r="T40" s="67">
        <f t="shared" si="13"/>
        <v>0</v>
      </c>
      <c r="U40" s="68">
        <f t="shared" si="7"/>
        <v>0</v>
      </c>
      <c r="V40" s="69">
        <f t="shared" si="14"/>
        <v>0</v>
      </c>
      <c r="W40" s="68">
        <f t="shared" si="8"/>
        <v>0</v>
      </c>
      <c r="X40" s="122">
        <f t="shared" si="9"/>
        <v>0</v>
      </c>
      <c r="Y40" s="365">
        <f t="shared" si="15"/>
        <v>0</v>
      </c>
      <c r="Z40" s="365"/>
      <c r="AA40" s="116" t="str">
        <f t="shared" si="16"/>
        <v>sf</v>
      </c>
      <c r="AB40" s="11"/>
      <c r="AD40" s="12"/>
    </row>
    <row r="41" spans="1:28" ht="15" customHeight="1" thickBot="1">
      <c r="A41" s="72">
        <v>18</v>
      </c>
      <c r="B41" s="366"/>
      <c r="C41" s="367"/>
      <c r="D41" s="367"/>
      <c r="E41" s="367"/>
      <c r="F41" s="82">
        <v>0</v>
      </c>
      <c r="G41" s="83" t="s">
        <v>20</v>
      </c>
      <c r="H41" s="63">
        <v>0.001</v>
      </c>
      <c r="I41" s="64" t="s">
        <v>21</v>
      </c>
      <c r="J41" s="66">
        <v>0.001</v>
      </c>
      <c r="K41" s="65">
        <f t="shared" si="10"/>
        <v>0</v>
      </c>
      <c r="L41" s="67">
        <f t="shared" si="11"/>
        <v>1E-06</v>
      </c>
      <c r="M41" s="76">
        <v>0</v>
      </c>
      <c r="N41" s="74" t="s">
        <v>20</v>
      </c>
      <c r="O41" s="66">
        <v>0</v>
      </c>
      <c r="P41" s="67">
        <f t="shared" si="12"/>
        <v>0</v>
      </c>
      <c r="Q41" s="76">
        <v>0</v>
      </c>
      <c r="R41" s="64" t="s">
        <v>21</v>
      </c>
      <c r="S41" s="66">
        <v>0</v>
      </c>
      <c r="T41" s="67">
        <f t="shared" si="13"/>
        <v>0</v>
      </c>
      <c r="U41" s="68">
        <f t="shared" si="7"/>
        <v>1E-06</v>
      </c>
      <c r="V41" s="69">
        <f t="shared" si="14"/>
        <v>0</v>
      </c>
      <c r="W41" s="68">
        <f t="shared" si="8"/>
        <v>0</v>
      </c>
      <c r="X41" s="122">
        <f t="shared" si="9"/>
        <v>1E-06</v>
      </c>
      <c r="Y41" s="365">
        <f t="shared" si="15"/>
        <v>0</v>
      </c>
      <c r="Z41" s="365"/>
      <c r="AA41" s="116" t="str">
        <f t="shared" si="16"/>
        <v>sf</v>
      </c>
      <c r="AB41" s="11"/>
    </row>
    <row r="42" spans="1:28" ht="15" customHeight="1" thickBot="1">
      <c r="A42" s="72">
        <v>19</v>
      </c>
      <c r="B42" s="366"/>
      <c r="C42" s="367"/>
      <c r="D42" s="367"/>
      <c r="E42" s="367"/>
      <c r="F42" s="82">
        <v>0</v>
      </c>
      <c r="G42" s="83" t="s">
        <v>20</v>
      </c>
      <c r="H42" s="63">
        <v>0</v>
      </c>
      <c r="I42" s="64" t="s">
        <v>21</v>
      </c>
      <c r="J42" s="66">
        <v>0.001</v>
      </c>
      <c r="K42" s="65">
        <f t="shared" si="10"/>
        <v>0</v>
      </c>
      <c r="L42" s="67">
        <f t="shared" si="11"/>
        <v>0</v>
      </c>
      <c r="M42" s="76">
        <v>0</v>
      </c>
      <c r="N42" s="74" t="s">
        <v>20</v>
      </c>
      <c r="O42" s="66">
        <v>0</v>
      </c>
      <c r="P42" s="67">
        <f>O42*M42</f>
        <v>0</v>
      </c>
      <c r="Q42" s="76">
        <v>0</v>
      </c>
      <c r="R42" s="64" t="s">
        <v>21</v>
      </c>
      <c r="S42" s="66">
        <v>0</v>
      </c>
      <c r="T42" s="67">
        <f>S42*Q42</f>
        <v>0</v>
      </c>
      <c r="U42" s="68">
        <f>+T42+P42+L42</f>
        <v>0</v>
      </c>
      <c r="V42" s="69">
        <f t="shared" si="14"/>
        <v>0</v>
      </c>
      <c r="W42" s="68">
        <f>U42*V42</f>
        <v>0</v>
      </c>
      <c r="X42" s="122">
        <f>W42+U42</f>
        <v>0</v>
      </c>
      <c r="Y42" s="365">
        <f t="shared" si="15"/>
        <v>0</v>
      </c>
      <c r="Z42" s="365"/>
      <c r="AA42" s="116" t="str">
        <f t="shared" si="16"/>
        <v>sf</v>
      </c>
      <c r="AB42" s="11"/>
    </row>
    <row r="43" spans="1:28" ht="15" customHeight="1" thickBot="1">
      <c r="A43" s="72">
        <v>20</v>
      </c>
      <c r="B43" s="366"/>
      <c r="C43" s="367"/>
      <c r="D43" s="367"/>
      <c r="E43" s="367"/>
      <c r="F43" s="82">
        <v>0</v>
      </c>
      <c r="G43" s="83" t="s">
        <v>20</v>
      </c>
      <c r="H43" s="63">
        <v>0</v>
      </c>
      <c r="I43" s="64" t="s">
        <v>21</v>
      </c>
      <c r="J43" s="66">
        <v>0</v>
      </c>
      <c r="K43" s="65">
        <f t="shared" si="10"/>
        <v>0</v>
      </c>
      <c r="L43" s="67">
        <f t="shared" si="11"/>
        <v>0</v>
      </c>
      <c r="M43" s="76">
        <v>0</v>
      </c>
      <c r="N43" s="74" t="s">
        <v>20</v>
      </c>
      <c r="O43" s="66">
        <v>0</v>
      </c>
      <c r="P43" s="67">
        <f t="shared" si="12"/>
        <v>0</v>
      </c>
      <c r="Q43" s="76">
        <v>0</v>
      </c>
      <c r="R43" s="64" t="s">
        <v>21</v>
      </c>
      <c r="S43" s="66">
        <v>0</v>
      </c>
      <c r="T43" s="67">
        <f t="shared" si="13"/>
        <v>0</v>
      </c>
      <c r="U43" s="68">
        <f t="shared" si="7"/>
        <v>0</v>
      </c>
      <c r="V43" s="69">
        <f t="shared" si="14"/>
        <v>0</v>
      </c>
      <c r="W43" s="68">
        <f t="shared" si="8"/>
        <v>0</v>
      </c>
      <c r="X43" s="122">
        <f t="shared" si="9"/>
        <v>0</v>
      </c>
      <c r="Y43" s="365">
        <f t="shared" si="15"/>
        <v>0</v>
      </c>
      <c r="Z43" s="365"/>
      <c r="AA43" s="116" t="str">
        <f t="shared" si="16"/>
        <v>sf</v>
      </c>
      <c r="AB43" s="11"/>
    </row>
    <row r="44" spans="1:35" ht="15" customHeight="1" thickBot="1">
      <c r="A44" s="60"/>
      <c r="B44" s="411" t="s">
        <v>18</v>
      </c>
      <c r="C44" s="411"/>
      <c r="D44" s="411"/>
      <c r="E44" s="411"/>
      <c r="F44" s="249" t="s">
        <v>190</v>
      </c>
      <c r="G44" s="250"/>
      <c r="H44" s="250"/>
      <c r="I44" s="250"/>
      <c r="J44" s="250"/>
      <c r="K44" s="250"/>
      <c r="L44" s="250"/>
      <c r="M44" s="248" t="s">
        <v>35</v>
      </c>
      <c r="N44" s="77"/>
      <c r="O44" s="77"/>
      <c r="P44" s="77"/>
      <c r="Q44" s="77"/>
      <c r="R44" s="77"/>
      <c r="S44" s="77"/>
      <c r="T44" s="77"/>
      <c r="U44" s="77"/>
      <c r="V44" s="77"/>
      <c r="W44" s="77"/>
      <c r="X44" s="123"/>
      <c r="Y44" s="125"/>
      <c r="Z44" s="127"/>
      <c r="AA44" s="124"/>
      <c r="AB44" s="11"/>
      <c r="AE44" s="2"/>
      <c r="AF44" s="2"/>
      <c r="AG44" s="2"/>
      <c r="AH44" s="5"/>
      <c r="AI44" s="6"/>
    </row>
    <row r="45" spans="1:28" ht="15" customHeight="1" thickBot="1">
      <c r="A45" s="72">
        <v>21</v>
      </c>
      <c r="B45" s="366"/>
      <c r="C45" s="367"/>
      <c r="D45" s="367"/>
      <c r="E45" s="367"/>
      <c r="F45" s="82">
        <v>0</v>
      </c>
      <c r="G45" s="83" t="s">
        <v>20</v>
      </c>
      <c r="H45" s="63">
        <v>0</v>
      </c>
      <c r="I45" s="64" t="s">
        <v>21</v>
      </c>
      <c r="J45" s="66">
        <v>0</v>
      </c>
      <c r="K45" s="65">
        <f aca="true" t="shared" si="17" ref="K45:K50">IF(H45&lt;&gt;0,F45/H45,0)</f>
        <v>0</v>
      </c>
      <c r="L45" s="67">
        <f aca="true" t="shared" si="18" ref="L45:L50">J45*H45</f>
        <v>0</v>
      </c>
      <c r="M45" s="63">
        <v>0</v>
      </c>
      <c r="N45" s="74" t="s">
        <v>20</v>
      </c>
      <c r="O45" s="66">
        <v>0</v>
      </c>
      <c r="P45" s="67">
        <f t="shared" si="12"/>
        <v>0</v>
      </c>
      <c r="Q45" s="63">
        <v>0</v>
      </c>
      <c r="R45" s="64" t="s">
        <v>21</v>
      </c>
      <c r="S45" s="66">
        <v>0</v>
      </c>
      <c r="T45" s="67">
        <f t="shared" si="13"/>
        <v>0</v>
      </c>
      <c r="U45" s="68">
        <f t="shared" si="7"/>
        <v>0</v>
      </c>
      <c r="V45" s="69">
        <f aca="true" t="shared" si="19" ref="V45:V50">SUM($T$11+$T$9+$T$7)</f>
        <v>0</v>
      </c>
      <c r="W45" s="68">
        <f t="shared" si="8"/>
        <v>0</v>
      </c>
      <c r="X45" s="122">
        <f t="shared" si="9"/>
        <v>0</v>
      </c>
      <c r="Y45" s="365">
        <f aca="true" t="shared" si="20" ref="Y45:Y50">IF(F45=0,0,X45/F45)</f>
        <v>0</v>
      </c>
      <c r="Z45" s="365"/>
      <c r="AA45" s="116" t="str">
        <f aca="true" t="shared" si="21" ref="AA45:AA50">+G45</f>
        <v>sf</v>
      </c>
      <c r="AB45" s="11"/>
    </row>
    <row r="46" spans="1:28" ht="15" customHeight="1" thickBot="1">
      <c r="A46" s="72">
        <v>22</v>
      </c>
      <c r="B46" s="366"/>
      <c r="C46" s="367"/>
      <c r="D46" s="367"/>
      <c r="E46" s="367"/>
      <c r="F46" s="82">
        <v>0</v>
      </c>
      <c r="G46" s="83" t="s">
        <v>20</v>
      </c>
      <c r="H46" s="63">
        <v>0</v>
      </c>
      <c r="I46" s="64" t="s">
        <v>21</v>
      </c>
      <c r="J46" s="66">
        <v>0</v>
      </c>
      <c r="K46" s="65">
        <f t="shared" si="17"/>
        <v>0</v>
      </c>
      <c r="L46" s="67">
        <f t="shared" si="18"/>
        <v>0</v>
      </c>
      <c r="M46" s="63">
        <v>0</v>
      </c>
      <c r="N46" s="74" t="s">
        <v>20</v>
      </c>
      <c r="O46" s="66">
        <v>0</v>
      </c>
      <c r="P46" s="67">
        <f t="shared" si="12"/>
        <v>0</v>
      </c>
      <c r="Q46" s="63">
        <v>0</v>
      </c>
      <c r="R46" s="64" t="s">
        <v>21</v>
      </c>
      <c r="S46" s="66">
        <v>0</v>
      </c>
      <c r="T46" s="67">
        <f t="shared" si="13"/>
        <v>0</v>
      </c>
      <c r="U46" s="68">
        <f t="shared" si="7"/>
        <v>0</v>
      </c>
      <c r="V46" s="69">
        <f t="shared" si="19"/>
        <v>0</v>
      </c>
      <c r="W46" s="68">
        <f t="shared" si="8"/>
        <v>0</v>
      </c>
      <c r="X46" s="122">
        <f t="shared" si="9"/>
        <v>0</v>
      </c>
      <c r="Y46" s="365">
        <f t="shared" si="20"/>
        <v>0</v>
      </c>
      <c r="Z46" s="365"/>
      <c r="AA46" s="116" t="str">
        <f t="shared" si="21"/>
        <v>sf</v>
      </c>
      <c r="AB46" s="11"/>
    </row>
    <row r="47" spans="1:28" ht="15" customHeight="1" thickBot="1">
      <c r="A47" s="72">
        <v>23</v>
      </c>
      <c r="B47" s="366"/>
      <c r="C47" s="367"/>
      <c r="D47" s="367"/>
      <c r="E47" s="367"/>
      <c r="F47" s="82">
        <v>0</v>
      </c>
      <c r="G47" s="83" t="s">
        <v>20</v>
      </c>
      <c r="H47" s="63">
        <v>0</v>
      </c>
      <c r="I47" s="64" t="s">
        <v>21</v>
      </c>
      <c r="J47" s="66">
        <v>0</v>
      </c>
      <c r="K47" s="65">
        <f t="shared" si="17"/>
        <v>0</v>
      </c>
      <c r="L47" s="67">
        <f t="shared" si="18"/>
        <v>0</v>
      </c>
      <c r="M47" s="63">
        <v>0</v>
      </c>
      <c r="N47" s="74" t="s">
        <v>20</v>
      </c>
      <c r="O47" s="66">
        <v>0</v>
      </c>
      <c r="P47" s="67">
        <f t="shared" si="12"/>
        <v>0</v>
      </c>
      <c r="Q47" s="63">
        <v>0</v>
      </c>
      <c r="R47" s="64" t="s">
        <v>21</v>
      </c>
      <c r="S47" s="66">
        <v>0</v>
      </c>
      <c r="T47" s="67">
        <f t="shared" si="13"/>
        <v>0</v>
      </c>
      <c r="U47" s="68">
        <f t="shared" si="7"/>
        <v>0</v>
      </c>
      <c r="V47" s="69">
        <f t="shared" si="19"/>
        <v>0</v>
      </c>
      <c r="W47" s="68">
        <f t="shared" si="8"/>
        <v>0</v>
      </c>
      <c r="X47" s="122">
        <f t="shared" si="9"/>
        <v>0</v>
      </c>
      <c r="Y47" s="365">
        <f t="shared" si="20"/>
        <v>0</v>
      </c>
      <c r="Z47" s="365"/>
      <c r="AA47" s="116" t="str">
        <f t="shared" si="21"/>
        <v>sf</v>
      </c>
      <c r="AB47" s="11"/>
    </row>
    <row r="48" spans="1:28" ht="15" customHeight="1" thickBot="1">
      <c r="A48" s="72">
        <v>24</v>
      </c>
      <c r="B48" s="366"/>
      <c r="C48" s="367"/>
      <c r="D48" s="367"/>
      <c r="E48" s="367"/>
      <c r="F48" s="82">
        <v>0</v>
      </c>
      <c r="G48" s="83" t="s">
        <v>20</v>
      </c>
      <c r="H48" s="63">
        <v>0</v>
      </c>
      <c r="I48" s="64" t="s">
        <v>21</v>
      </c>
      <c r="J48" s="66">
        <v>0</v>
      </c>
      <c r="K48" s="65">
        <f t="shared" si="17"/>
        <v>0</v>
      </c>
      <c r="L48" s="67">
        <f t="shared" si="18"/>
        <v>0</v>
      </c>
      <c r="M48" s="63">
        <v>0</v>
      </c>
      <c r="N48" s="74" t="s">
        <v>20</v>
      </c>
      <c r="O48" s="66">
        <v>0</v>
      </c>
      <c r="P48" s="67">
        <f t="shared" si="12"/>
        <v>0</v>
      </c>
      <c r="Q48" s="63">
        <v>0</v>
      </c>
      <c r="R48" s="64" t="s">
        <v>21</v>
      </c>
      <c r="S48" s="66">
        <v>0</v>
      </c>
      <c r="T48" s="67">
        <f t="shared" si="13"/>
        <v>0</v>
      </c>
      <c r="U48" s="68">
        <f t="shared" si="7"/>
        <v>0</v>
      </c>
      <c r="V48" s="69">
        <f t="shared" si="19"/>
        <v>0</v>
      </c>
      <c r="W48" s="68">
        <f t="shared" si="8"/>
        <v>0</v>
      </c>
      <c r="X48" s="122">
        <f t="shared" si="9"/>
        <v>0</v>
      </c>
      <c r="Y48" s="365">
        <f t="shared" si="20"/>
        <v>0</v>
      </c>
      <c r="Z48" s="365"/>
      <c r="AA48" s="116" t="str">
        <f t="shared" si="21"/>
        <v>sf</v>
      </c>
      <c r="AB48" s="11"/>
    </row>
    <row r="49" spans="1:28" ht="15" customHeight="1" thickBot="1">
      <c r="A49" s="72">
        <v>25</v>
      </c>
      <c r="B49" s="366"/>
      <c r="C49" s="367"/>
      <c r="D49" s="367"/>
      <c r="E49" s="367"/>
      <c r="F49" s="82">
        <v>0</v>
      </c>
      <c r="G49" s="83" t="s">
        <v>20</v>
      </c>
      <c r="H49" s="63">
        <v>0</v>
      </c>
      <c r="I49" s="64" t="s">
        <v>21</v>
      </c>
      <c r="J49" s="66">
        <v>0</v>
      </c>
      <c r="K49" s="65">
        <f t="shared" si="17"/>
        <v>0</v>
      </c>
      <c r="L49" s="67">
        <f t="shared" si="18"/>
        <v>0</v>
      </c>
      <c r="M49" s="63">
        <v>0</v>
      </c>
      <c r="N49" s="74" t="s">
        <v>20</v>
      </c>
      <c r="O49" s="66">
        <v>0</v>
      </c>
      <c r="P49" s="67">
        <f t="shared" si="12"/>
        <v>0</v>
      </c>
      <c r="Q49" s="63">
        <v>0</v>
      </c>
      <c r="R49" s="64" t="s">
        <v>21</v>
      </c>
      <c r="S49" s="66">
        <v>0</v>
      </c>
      <c r="T49" s="67">
        <f t="shared" si="13"/>
        <v>0</v>
      </c>
      <c r="U49" s="68">
        <f t="shared" si="7"/>
        <v>0</v>
      </c>
      <c r="V49" s="69">
        <f t="shared" si="19"/>
        <v>0</v>
      </c>
      <c r="W49" s="68">
        <f t="shared" si="8"/>
        <v>0</v>
      </c>
      <c r="X49" s="122">
        <f t="shared" si="9"/>
        <v>0</v>
      </c>
      <c r="Y49" s="365">
        <f t="shared" si="20"/>
        <v>0</v>
      </c>
      <c r="Z49" s="365"/>
      <c r="AA49" s="116" t="str">
        <f t="shared" si="21"/>
        <v>sf</v>
      </c>
      <c r="AB49" s="11"/>
    </row>
    <row r="50" spans="1:28" ht="15" customHeight="1" thickBot="1">
      <c r="A50" s="72">
        <v>26</v>
      </c>
      <c r="B50" s="368"/>
      <c r="C50" s="369"/>
      <c r="D50" s="369"/>
      <c r="E50" s="369"/>
      <c r="F50" s="200">
        <v>0</v>
      </c>
      <c r="G50" s="106" t="s">
        <v>20</v>
      </c>
      <c r="H50" s="201">
        <v>0</v>
      </c>
      <c r="I50" s="202" t="s">
        <v>21</v>
      </c>
      <c r="J50" s="203">
        <v>0</v>
      </c>
      <c r="K50" s="204">
        <f t="shared" si="17"/>
        <v>0</v>
      </c>
      <c r="L50" s="67">
        <f t="shared" si="18"/>
        <v>0</v>
      </c>
      <c r="M50" s="201">
        <v>0</v>
      </c>
      <c r="N50" s="205" t="s">
        <v>20</v>
      </c>
      <c r="O50" s="203">
        <v>0</v>
      </c>
      <c r="P50" s="67">
        <f>O50*M50</f>
        <v>0</v>
      </c>
      <c r="Q50" s="201">
        <v>0</v>
      </c>
      <c r="R50" s="202" t="s">
        <v>21</v>
      </c>
      <c r="S50" s="203">
        <v>0</v>
      </c>
      <c r="T50" s="67">
        <f t="shared" si="13"/>
        <v>0</v>
      </c>
      <c r="U50" s="206">
        <f t="shared" si="7"/>
        <v>0</v>
      </c>
      <c r="V50" s="207">
        <f t="shared" si="19"/>
        <v>0</v>
      </c>
      <c r="W50" s="206">
        <f t="shared" si="8"/>
        <v>0</v>
      </c>
      <c r="X50" s="122">
        <f t="shared" si="9"/>
        <v>0</v>
      </c>
      <c r="Y50" s="370">
        <f t="shared" si="20"/>
        <v>0</v>
      </c>
      <c r="Z50" s="370"/>
      <c r="AA50" s="116" t="str">
        <f t="shared" si="21"/>
        <v>sf</v>
      </c>
      <c r="AB50" s="53"/>
    </row>
    <row r="51" spans="1:28" ht="15" customHeight="1" thickBot="1">
      <c r="A51" s="352" t="s">
        <v>8</v>
      </c>
      <c r="B51" s="353"/>
      <c r="C51" s="353"/>
      <c r="D51" s="353"/>
      <c r="E51" s="353"/>
      <c r="F51" s="353"/>
      <c r="G51" s="354"/>
      <c r="H51" s="108"/>
      <c r="I51" s="109"/>
      <c r="J51" s="362" t="s">
        <v>133</v>
      </c>
      <c r="K51" s="362"/>
      <c r="L51" s="138">
        <f>SUM(L23:L50)</f>
        <v>1E-06</v>
      </c>
      <c r="M51" s="361" t="s">
        <v>132</v>
      </c>
      <c r="N51" s="362"/>
      <c r="O51" s="362"/>
      <c r="P51" s="140">
        <f>SUM(P23:P50)</f>
        <v>0</v>
      </c>
      <c r="Q51" s="361" t="s">
        <v>131</v>
      </c>
      <c r="R51" s="362"/>
      <c r="S51" s="362"/>
      <c r="T51" s="140">
        <f>SUM(T23:T50)</f>
        <v>0</v>
      </c>
      <c r="U51" s="363" t="s">
        <v>135</v>
      </c>
      <c r="V51" s="364"/>
      <c r="W51" s="117">
        <f>SUM(W23:W50)</f>
        <v>0</v>
      </c>
      <c r="X51" s="140">
        <f>SUM(X23:X50)</f>
        <v>1E-06</v>
      </c>
      <c r="Y51" s="112" t="s">
        <v>134</v>
      </c>
      <c r="Z51" s="113"/>
      <c r="AA51" s="114"/>
      <c r="AB51" s="54"/>
    </row>
    <row r="52" spans="1:28" ht="15" customHeight="1" thickBot="1">
      <c r="A52" s="355"/>
      <c r="B52" s="356"/>
      <c r="C52" s="356"/>
      <c r="D52" s="356"/>
      <c r="E52" s="356"/>
      <c r="F52" s="356"/>
      <c r="G52" s="357"/>
      <c r="H52" s="110"/>
      <c r="I52" s="111"/>
      <c r="J52" s="322" t="s">
        <v>128</v>
      </c>
      <c r="K52" s="322"/>
      <c r="L52" s="139">
        <f>IF(X15="Yes",SUM(L23:L50)*W52,0)</f>
        <v>0</v>
      </c>
      <c r="M52" s="321" t="s">
        <v>129</v>
      </c>
      <c r="N52" s="322"/>
      <c r="O52" s="322"/>
      <c r="P52" s="140">
        <f>IF(X13="Yes",SUM(P23:P50)*W52,0)</f>
        <v>0</v>
      </c>
      <c r="Q52" s="321" t="s">
        <v>130</v>
      </c>
      <c r="R52" s="322"/>
      <c r="S52" s="322"/>
      <c r="T52" s="140">
        <f>IF(X17="Yes",SUM(T23:T50)*W52,0)</f>
        <v>0</v>
      </c>
      <c r="U52" s="99" t="s">
        <v>140</v>
      </c>
      <c r="V52" s="119"/>
      <c r="W52" s="120">
        <f>X7+X9+X11</f>
        <v>0</v>
      </c>
      <c r="X52" s="140">
        <f>+T52+P52+L52</f>
        <v>0</v>
      </c>
      <c r="Y52" s="115" t="s">
        <v>139</v>
      </c>
      <c r="Z52" s="115"/>
      <c r="AA52" s="118"/>
      <c r="AB52" s="2"/>
    </row>
    <row r="53" spans="1:14" ht="15" customHeight="1" thickBot="1">
      <c r="A53" s="11"/>
      <c r="B53" s="11"/>
      <c r="C53" s="11"/>
      <c r="D53" s="11"/>
      <c r="E53" s="11"/>
      <c r="F53" s="11"/>
      <c r="G53" s="11"/>
      <c r="H53" s="11"/>
      <c r="I53" s="47"/>
      <c r="J53" s="11"/>
      <c r="K53" s="47"/>
      <c r="L53" s="47"/>
      <c r="M53" s="47"/>
      <c r="N53" s="15"/>
    </row>
    <row r="54" spans="1:27" ht="15" customHeight="1" thickBot="1">
      <c r="A54" s="271" t="s">
        <v>136</v>
      </c>
      <c r="B54" s="272"/>
      <c r="C54" s="272"/>
      <c r="D54" s="272"/>
      <c r="E54" s="272"/>
      <c r="F54" s="272"/>
      <c r="G54" s="272"/>
      <c r="H54" s="273"/>
      <c r="I54" s="11"/>
      <c r="J54" s="358" t="s">
        <v>137</v>
      </c>
      <c r="K54" s="359"/>
      <c r="L54" s="359"/>
      <c r="M54" s="359"/>
      <c r="N54" s="359"/>
      <c r="O54" s="359"/>
      <c r="P54" s="359"/>
      <c r="Q54" s="359"/>
      <c r="R54" s="359"/>
      <c r="S54" s="359"/>
      <c r="T54" s="360"/>
      <c r="V54" s="293" t="s">
        <v>192</v>
      </c>
      <c r="W54" s="294"/>
      <c r="X54" s="294"/>
      <c r="Y54" s="294"/>
      <c r="Z54" s="294"/>
      <c r="AA54" s="295"/>
    </row>
    <row r="55" spans="1:27" ht="15" customHeight="1" thickBot="1">
      <c r="A55" s="350" t="s">
        <v>119</v>
      </c>
      <c r="B55" s="351"/>
      <c r="C55" s="104"/>
      <c r="D55" s="97" t="s">
        <v>98</v>
      </c>
      <c r="E55" s="97"/>
      <c r="F55" s="97"/>
      <c r="G55" s="97"/>
      <c r="H55" s="105"/>
      <c r="I55" s="23"/>
      <c r="J55" s="341" t="s">
        <v>158</v>
      </c>
      <c r="K55" s="342"/>
      <c r="L55" s="342"/>
      <c r="M55" s="342"/>
      <c r="N55" s="342"/>
      <c r="O55" s="342"/>
      <c r="P55" s="342"/>
      <c r="Q55" s="342"/>
      <c r="R55" s="342"/>
      <c r="S55" s="342"/>
      <c r="T55" s="343"/>
      <c r="V55" s="344" t="s">
        <v>191</v>
      </c>
      <c r="W55" s="345"/>
      <c r="X55" s="345"/>
      <c r="Y55" s="346"/>
      <c r="Z55" s="266">
        <f>ROUND(X52+X51,0)</f>
        <v>0</v>
      </c>
      <c r="AA55" s="267"/>
    </row>
    <row r="56" spans="1:28" ht="15" customHeight="1" thickBot="1">
      <c r="A56" s="332" t="s">
        <v>151</v>
      </c>
      <c r="B56" s="333"/>
      <c r="C56" s="334" t="s">
        <v>160</v>
      </c>
      <c r="D56" s="335"/>
      <c r="E56" s="335"/>
      <c r="F56" s="335"/>
      <c r="G56" s="335"/>
      <c r="H56" s="336"/>
      <c r="I56" s="101"/>
      <c r="J56" s="347" t="s">
        <v>186</v>
      </c>
      <c r="K56" s="348"/>
      <c r="L56" s="348"/>
      <c r="M56" s="348"/>
      <c r="N56" s="348"/>
      <c r="O56" s="348"/>
      <c r="P56" s="348"/>
      <c r="Q56" s="348"/>
      <c r="R56" s="348"/>
      <c r="S56" s="348"/>
      <c r="T56" s="349"/>
      <c r="V56" s="263" t="s">
        <v>28</v>
      </c>
      <c r="W56" s="264"/>
      <c r="X56" s="264"/>
      <c r="Y56" s="265"/>
      <c r="Z56" s="339">
        <f>ROUND(W51+T51+T52+P51+P52+L51+L52,0)</f>
        <v>0</v>
      </c>
      <c r="AA56" s="340"/>
      <c r="AB56" s="55"/>
    </row>
    <row r="57" spans="1:27" ht="15" customHeight="1" thickBot="1">
      <c r="A57" s="337" t="s">
        <v>85</v>
      </c>
      <c r="B57" s="338"/>
      <c r="C57" s="84" t="s">
        <v>25</v>
      </c>
      <c r="D57" s="84" t="s">
        <v>22</v>
      </c>
      <c r="E57" s="84" t="s">
        <v>23</v>
      </c>
      <c r="F57" s="84" t="s">
        <v>104</v>
      </c>
      <c r="G57" s="45" t="s">
        <v>24</v>
      </c>
      <c r="H57" s="85" t="s">
        <v>105</v>
      </c>
      <c r="I57" s="2"/>
      <c r="J57" s="291" t="s">
        <v>177</v>
      </c>
      <c r="K57" s="292"/>
      <c r="L57" s="84" t="s">
        <v>187</v>
      </c>
      <c r="M57" s="291" t="s">
        <v>188</v>
      </c>
      <c r="N57" s="292"/>
      <c r="O57" s="84" t="s">
        <v>172</v>
      </c>
      <c r="P57" s="84" t="s">
        <v>87</v>
      </c>
      <c r="Q57" s="84" t="s">
        <v>171</v>
      </c>
      <c r="R57" s="84" t="s">
        <v>86</v>
      </c>
      <c r="S57" s="291" t="s">
        <v>5</v>
      </c>
      <c r="T57" s="292"/>
      <c r="V57" s="263" t="s">
        <v>157</v>
      </c>
      <c r="W57" s="264"/>
      <c r="X57" s="264"/>
      <c r="Y57" s="265"/>
      <c r="Z57" s="266">
        <f>ROUND(Z55-Z56,0)</f>
        <v>0</v>
      </c>
      <c r="AA57" s="267"/>
    </row>
    <row r="58" spans="1:20" ht="15" customHeight="1">
      <c r="A58" s="146" t="s">
        <v>127</v>
      </c>
      <c r="B58" s="95"/>
      <c r="C58" s="152">
        <v>0</v>
      </c>
      <c r="D58" s="153">
        <v>0</v>
      </c>
      <c r="E58" s="153">
        <v>0</v>
      </c>
      <c r="F58" s="154">
        <f>SUM(D58+E58)*$H$85</f>
        <v>0</v>
      </c>
      <c r="G58" s="155">
        <f>SUM(D58:F58)</f>
        <v>0</v>
      </c>
      <c r="H58" s="156">
        <f>C58*G58</f>
        <v>0</v>
      </c>
      <c r="I58" s="2"/>
      <c r="J58" s="233"/>
      <c r="K58" s="15"/>
      <c r="L58" s="15"/>
      <c r="M58" s="2"/>
      <c r="N58" s="2"/>
      <c r="O58" s="15"/>
      <c r="P58" s="15"/>
      <c r="Q58" s="15"/>
      <c r="S58" s="15"/>
      <c r="T58" s="234"/>
    </row>
    <row r="59" spans="1:20" ht="15" customHeight="1">
      <c r="A59" s="7"/>
      <c r="B59" s="2"/>
      <c r="C59" s="2"/>
      <c r="D59" s="2"/>
      <c r="E59" s="2"/>
      <c r="F59" s="2"/>
      <c r="G59" s="2"/>
      <c r="H59" s="16"/>
      <c r="J59" s="81" t="s">
        <v>176</v>
      </c>
      <c r="K59" s="2"/>
      <c r="L59" s="2"/>
      <c r="M59" s="2"/>
      <c r="N59" s="2"/>
      <c r="O59" s="2"/>
      <c r="P59" s="2"/>
      <c r="Q59" s="2"/>
      <c r="S59" s="2"/>
      <c r="T59" s="8"/>
    </row>
    <row r="60" spans="1:27" ht="15" customHeight="1" thickBot="1">
      <c r="A60" s="28" t="s">
        <v>122</v>
      </c>
      <c r="B60" s="29"/>
      <c r="C60" s="18">
        <v>0</v>
      </c>
      <c r="D60" s="19">
        <v>0</v>
      </c>
      <c r="E60" s="19">
        <v>0</v>
      </c>
      <c r="F60" s="87">
        <f>SUM(D60+E60)*$H$85</f>
        <v>0</v>
      </c>
      <c r="G60" s="98">
        <f>SUM(D60:F60)</f>
        <v>0</v>
      </c>
      <c r="H60" s="88">
        <f>C60*G60</f>
        <v>0</v>
      </c>
      <c r="J60" s="7"/>
      <c r="K60" s="2"/>
      <c r="L60" s="107"/>
      <c r="M60" s="253"/>
      <c r="N60" s="254"/>
      <c r="O60" s="18" t="s">
        <v>29</v>
      </c>
      <c r="P60" s="172">
        <v>0</v>
      </c>
      <c r="Q60" s="235">
        <v>0</v>
      </c>
      <c r="R60" s="236">
        <v>0</v>
      </c>
      <c r="S60" s="174">
        <f>SUM(P60:Q60)*R60</f>
        <v>0</v>
      </c>
      <c r="T60" s="176" t="s">
        <v>21</v>
      </c>
      <c r="V60" s="293" t="s">
        <v>138</v>
      </c>
      <c r="W60" s="294"/>
      <c r="X60" s="294"/>
      <c r="Y60" s="294"/>
      <c r="Z60" s="294"/>
      <c r="AA60" s="295"/>
    </row>
    <row r="61" spans="1:30" ht="15" customHeight="1" thickBot="1">
      <c r="A61" s="21"/>
      <c r="B61" s="11"/>
      <c r="C61" s="11"/>
      <c r="D61" s="11"/>
      <c r="E61" s="11"/>
      <c r="F61" s="2"/>
      <c r="G61" s="11"/>
      <c r="H61" s="16"/>
      <c r="J61" s="7"/>
      <c r="K61" s="2"/>
      <c r="L61" s="2"/>
      <c r="M61" s="2"/>
      <c r="N61" s="2"/>
      <c r="O61" s="2"/>
      <c r="P61" s="2"/>
      <c r="Q61" s="2"/>
      <c r="S61" s="2"/>
      <c r="T61" s="8"/>
      <c r="V61" s="285" t="s">
        <v>184</v>
      </c>
      <c r="W61" s="286"/>
      <c r="X61" s="286"/>
      <c r="Y61" s="286"/>
      <c r="Z61" s="286"/>
      <c r="AA61" s="287"/>
      <c r="AB61" s="2"/>
      <c r="AC61" s="2"/>
      <c r="AD61" s="137"/>
    </row>
    <row r="62" spans="1:30" ht="15" customHeight="1" thickBot="1">
      <c r="A62" s="28" t="s">
        <v>121</v>
      </c>
      <c r="B62" s="29"/>
      <c r="C62" s="18">
        <v>0</v>
      </c>
      <c r="D62" s="19">
        <v>0</v>
      </c>
      <c r="E62" s="19">
        <v>0</v>
      </c>
      <c r="F62" s="87">
        <f>SUM(D62+E62)*$H$85</f>
        <v>0</v>
      </c>
      <c r="G62" s="98">
        <f>SUM(D62:F62)</f>
        <v>0</v>
      </c>
      <c r="H62" s="88">
        <f>C62*G62</f>
        <v>0</v>
      </c>
      <c r="J62" s="7"/>
      <c r="K62" s="2"/>
      <c r="L62" s="107"/>
      <c r="M62" s="253"/>
      <c r="N62" s="254"/>
      <c r="O62" s="18" t="s">
        <v>29</v>
      </c>
      <c r="P62" s="172">
        <v>0</v>
      </c>
      <c r="Q62" s="235">
        <v>0</v>
      </c>
      <c r="R62" s="236">
        <v>0</v>
      </c>
      <c r="S62" s="174">
        <f>SUM(P62:Q62)*R62</f>
        <v>0</v>
      </c>
      <c r="T62" s="176" t="s">
        <v>21</v>
      </c>
      <c r="V62" s="288" t="s">
        <v>185</v>
      </c>
      <c r="W62" s="289"/>
      <c r="X62" s="290"/>
      <c r="Y62" s="237">
        <f>+'Item 1 '!Y62</f>
        <v>0</v>
      </c>
      <c r="Z62" s="330">
        <f>ROUND(Z55*Y62,0)</f>
        <v>0</v>
      </c>
      <c r="AA62" s="331"/>
      <c r="AB62" s="2"/>
      <c r="AC62" s="2"/>
      <c r="AD62" s="137"/>
    </row>
    <row r="63" spans="1:29" ht="15" customHeight="1" thickBot="1">
      <c r="A63" s="21"/>
      <c r="B63" s="29"/>
      <c r="C63" s="11"/>
      <c r="D63" s="30"/>
      <c r="E63" s="11"/>
      <c r="F63" s="2"/>
      <c r="G63" s="11"/>
      <c r="H63" s="89"/>
      <c r="J63" s="7"/>
      <c r="K63" s="2"/>
      <c r="L63" s="2"/>
      <c r="M63" s="2"/>
      <c r="N63" s="2"/>
      <c r="O63" s="2"/>
      <c r="P63" s="2"/>
      <c r="Q63" s="2"/>
      <c r="S63" s="2"/>
      <c r="T63" s="8"/>
      <c r="V63" s="15"/>
      <c r="W63" s="255" t="s">
        <v>1</v>
      </c>
      <c r="X63" s="256"/>
      <c r="Y63" s="24">
        <f>SUM(Y62)</f>
        <v>0</v>
      </c>
      <c r="Z63" s="276">
        <f>ROUND(Z62,0)</f>
        <v>0</v>
      </c>
      <c r="AA63" s="277"/>
      <c r="AB63" s="2"/>
      <c r="AC63" s="2"/>
    </row>
    <row r="64" spans="1:29" ht="15" customHeight="1" thickBot="1">
      <c r="A64" s="28" t="s">
        <v>161</v>
      </c>
      <c r="B64" s="29"/>
      <c r="C64" s="18">
        <v>0</v>
      </c>
      <c r="D64" s="19">
        <v>0</v>
      </c>
      <c r="E64" s="19">
        <v>0</v>
      </c>
      <c r="F64" s="87">
        <f>SUM(D64+E64)*$H$85</f>
        <v>0</v>
      </c>
      <c r="G64" s="98">
        <f>SUM(D64:F64)</f>
        <v>0</v>
      </c>
      <c r="H64" s="88">
        <f>C64*G64</f>
        <v>0</v>
      </c>
      <c r="J64" s="7"/>
      <c r="K64" s="2"/>
      <c r="L64" s="107"/>
      <c r="M64" s="253"/>
      <c r="N64" s="254"/>
      <c r="O64" s="18" t="s">
        <v>29</v>
      </c>
      <c r="P64" s="172">
        <v>0</v>
      </c>
      <c r="Q64" s="235">
        <v>0</v>
      </c>
      <c r="R64" s="236">
        <v>0</v>
      </c>
      <c r="S64" s="174">
        <f>SUM(P64:Q64)*R64</f>
        <v>0</v>
      </c>
      <c r="T64" s="176" t="s">
        <v>21</v>
      </c>
      <c r="V64" s="10"/>
      <c r="W64" s="2"/>
      <c r="X64" s="2"/>
      <c r="Y64" s="2"/>
      <c r="AA64" s="2"/>
      <c r="AB64" s="2"/>
      <c r="AC64" s="2"/>
    </row>
    <row r="65" spans="1:29" ht="15" customHeight="1" thickBot="1">
      <c r="A65" s="28"/>
      <c r="B65" s="2"/>
      <c r="C65" s="2"/>
      <c r="D65" s="17"/>
      <c r="E65" s="17"/>
      <c r="F65" s="2"/>
      <c r="G65" s="14"/>
      <c r="H65" s="89"/>
      <c r="J65" s="7"/>
      <c r="K65" s="2"/>
      <c r="L65" s="2"/>
      <c r="M65" s="2"/>
      <c r="N65" s="2"/>
      <c r="O65" s="2"/>
      <c r="P65" s="2"/>
      <c r="Q65" s="2"/>
      <c r="S65" s="2"/>
      <c r="T65" s="8"/>
      <c r="V65" s="257" t="s">
        <v>48</v>
      </c>
      <c r="W65" s="258"/>
      <c r="X65" s="258"/>
      <c r="Y65" s="258"/>
      <c r="Z65" s="258"/>
      <c r="AA65" s="259"/>
      <c r="AB65" s="2"/>
      <c r="AC65" s="2"/>
    </row>
    <row r="66" spans="1:29" ht="15" customHeight="1">
      <c r="A66" s="28" t="s">
        <v>123</v>
      </c>
      <c r="B66" s="29"/>
      <c r="C66" s="18">
        <v>0</v>
      </c>
      <c r="D66" s="19">
        <v>0</v>
      </c>
      <c r="E66" s="19">
        <v>0</v>
      </c>
      <c r="F66" s="87">
        <f>SUM(D66+E66)*$H$85</f>
        <v>0</v>
      </c>
      <c r="G66" s="98">
        <f>SUM(D66:F66)</f>
        <v>0</v>
      </c>
      <c r="H66" s="88">
        <f>C66*G66</f>
        <v>0</v>
      </c>
      <c r="J66" s="7"/>
      <c r="K66" s="2"/>
      <c r="L66" s="107"/>
      <c r="M66" s="253"/>
      <c r="N66" s="254"/>
      <c r="O66" s="18" t="s">
        <v>29</v>
      </c>
      <c r="P66" s="172">
        <v>0</v>
      </c>
      <c r="Q66" s="235">
        <v>0</v>
      </c>
      <c r="R66" s="236">
        <v>0</v>
      </c>
      <c r="S66" s="174">
        <f>SUM(P66:Q66)*R66</f>
        <v>0</v>
      </c>
      <c r="T66" s="176" t="s">
        <v>21</v>
      </c>
      <c r="V66" s="240" t="s">
        <v>145</v>
      </c>
      <c r="W66" s="241"/>
      <c r="X66" s="242"/>
      <c r="Y66" s="243">
        <f>+'Item 1 '!Y66</f>
        <v>0</v>
      </c>
      <c r="Z66" s="283">
        <f>ROUND(Z63+Z55,0)*Y66</f>
        <v>0</v>
      </c>
      <c r="AA66" s="284"/>
      <c r="AB66" s="2"/>
      <c r="AC66" s="2"/>
    </row>
    <row r="67" spans="1:29" ht="15" customHeight="1">
      <c r="A67" s="7"/>
      <c r="B67" s="2"/>
      <c r="C67" s="2"/>
      <c r="D67" s="17"/>
      <c r="E67" s="17"/>
      <c r="F67" s="2"/>
      <c r="G67" s="14"/>
      <c r="H67" s="89"/>
      <c r="J67" s="177"/>
      <c r="K67" s="169"/>
      <c r="L67" s="171"/>
      <c r="M67" s="2"/>
      <c r="N67" s="2"/>
      <c r="O67" s="2"/>
      <c r="P67" s="170"/>
      <c r="Q67" s="171"/>
      <c r="S67" s="169"/>
      <c r="T67" s="178"/>
      <c r="V67" s="278" t="s">
        <v>146</v>
      </c>
      <c r="W67" s="279"/>
      <c r="X67" s="280"/>
      <c r="Y67" s="243">
        <f>+'Item 1 '!Y67</f>
        <v>0</v>
      </c>
      <c r="Z67" s="281">
        <f>ROUND(Z63+Z55,0)*Y67</f>
        <v>0</v>
      </c>
      <c r="AA67" s="282"/>
      <c r="AB67" s="2"/>
      <c r="AC67" s="2"/>
    </row>
    <row r="68" spans="1:29" ht="15" customHeight="1" thickBot="1">
      <c r="A68" s="28" t="s">
        <v>126</v>
      </c>
      <c r="B68" s="29"/>
      <c r="C68" s="18">
        <v>0</v>
      </c>
      <c r="D68" s="19">
        <v>0</v>
      </c>
      <c r="E68" s="19">
        <v>0</v>
      </c>
      <c r="F68" s="87">
        <f>SUM(D68+E68)*$H$85</f>
        <v>0</v>
      </c>
      <c r="G68" s="98">
        <f>SUM(D68:F68)</f>
        <v>0</v>
      </c>
      <c r="H68" s="88">
        <f>C68*G68</f>
        <v>0</v>
      </c>
      <c r="J68" s="7"/>
      <c r="K68" s="2"/>
      <c r="L68" s="107"/>
      <c r="M68" s="253"/>
      <c r="N68" s="254"/>
      <c r="O68" s="18" t="s">
        <v>29</v>
      </c>
      <c r="P68" s="172">
        <v>0</v>
      </c>
      <c r="Q68" s="235">
        <v>0</v>
      </c>
      <c r="R68" s="236">
        <v>0</v>
      </c>
      <c r="S68" s="174">
        <f>SUM(P68:Q68)*R68</f>
        <v>0</v>
      </c>
      <c r="T68" s="176" t="s">
        <v>21</v>
      </c>
      <c r="V68" s="268" t="s">
        <v>147</v>
      </c>
      <c r="W68" s="269"/>
      <c r="X68" s="270"/>
      <c r="Y68" s="243">
        <f>+'Item 1 '!Y68</f>
        <v>0</v>
      </c>
      <c r="Z68" s="251">
        <f>ROUND(Z63+Z55,0)*Y68</f>
        <v>0</v>
      </c>
      <c r="AA68" s="252"/>
      <c r="AB68" s="2"/>
      <c r="AC68" s="2"/>
    </row>
    <row r="69" spans="1:29" ht="15" customHeight="1" thickBot="1">
      <c r="A69" s="7"/>
      <c r="B69" s="2"/>
      <c r="C69" s="2"/>
      <c r="D69" s="17"/>
      <c r="E69" s="17"/>
      <c r="F69" s="2"/>
      <c r="G69" s="14"/>
      <c r="H69" s="89"/>
      <c r="J69" s="177"/>
      <c r="K69" s="169"/>
      <c r="L69" s="171"/>
      <c r="M69" s="2"/>
      <c r="N69" s="2"/>
      <c r="O69" s="170"/>
      <c r="P69" s="170"/>
      <c r="Q69" s="170"/>
      <c r="S69" s="169"/>
      <c r="T69" s="178"/>
      <c r="V69" s="15"/>
      <c r="W69" s="255" t="s">
        <v>1</v>
      </c>
      <c r="X69" s="256"/>
      <c r="Y69" s="3">
        <f>SUM(Y66:Y68)</f>
        <v>0</v>
      </c>
      <c r="Z69" s="276">
        <f>ROUND(Z66+Z67+Z68,0)</f>
        <v>0</v>
      </c>
      <c r="AA69" s="277"/>
      <c r="AB69" s="2"/>
      <c r="AC69" s="2"/>
    </row>
    <row r="70" spans="1:29" ht="15" customHeight="1" thickBot="1">
      <c r="A70" s="28" t="s">
        <v>124</v>
      </c>
      <c r="B70" s="29"/>
      <c r="C70" s="18">
        <v>0</v>
      </c>
      <c r="D70" s="19">
        <v>0</v>
      </c>
      <c r="E70" s="19">
        <v>0</v>
      </c>
      <c r="F70" s="87">
        <f>SUM(D70+E70)*$H$85</f>
        <v>0</v>
      </c>
      <c r="G70" s="98">
        <f>SUM(D70:F70)</f>
        <v>0</v>
      </c>
      <c r="H70" s="88">
        <f>C70*G70</f>
        <v>0</v>
      </c>
      <c r="J70" s="7"/>
      <c r="K70" s="2"/>
      <c r="L70" s="107"/>
      <c r="M70" s="253"/>
      <c r="N70" s="254"/>
      <c r="O70" s="18" t="s">
        <v>29</v>
      </c>
      <c r="P70" s="172">
        <v>0</v>
      </c>
      <c r="Q70" s="235">
        <v>0</v>
      </c>
      <c r="R70" s="236">
        <v>0</v>
      </c>
      <c r="S70" s="174">
        <f>SUM(P70:Q70)*R70</f>
        <v>0</v>
      </c>
      <c r="T70" s="176" t="s">
        <v>21</v>
      </c>
      <c r="V70" s="10"/>
      <c r="W70" s="2"/>
      <c r="X70" s="2"/>
      <c r="Y70" s="2"/>
      <c r="AA70" s="2"/>
      <c r="AB70" s="2"/>
      <c r="AC70" s="2"/>
    </row>
    <row r="71" spans="1:29" ht="15" customHeight="1" thickBot="1">
      <c r="A71" s="7"/>
      <c r="B71" s="2"/>
      <c r="C71" s="2"/>
      <c r="D71" s="17"/>
      <c r="E71" s="17"/>
      <c r="F71" s="2"/>
      <c r="G71" s="14"/>
      <c r="H71" s="89"/>
      <c r="J71" s="7"/>
      <c r="K71" s="2"/>
      <c r="L71" s="2"/>
      <c r="M71" s="2"/>
      <c r="N71" s="2"/>
      <c r="O71" s="2"/>
      <c r="P71" s="2"/>
      <c r="Q71" s="2"/>
      <c r="S71" s="2"/>
      <c r="T71" s="8"/>
      <c r="V71" s="257" t="s">
        <v>75</v>
      </c>
      <c r="W71" s="258"/>
      <c r="X71" s="258"/>
      <c r="Y71" s="258"/>
      <c r="Z71" s="258"/>
      <c r="AA71" s="259"/>
      <c r="AB71" s="2"/>
      <c r="AC71" s="2"/>
    </row>
    <row r="72" spans="1:29" ht="15" customHeight="1" thickBot="1">
      <c r="A72" s="28" t="s">
        <v>125</v>
      </c>
      <c r="B72" s="29"/>
      <c r="C72" s="18">
        <v>0</v>
      </c>
      <c r="D72" s="19">
        <v>0</v>
      </c>
      <c r="E72" s="19">
        <v>0</v>
      </c>
      <c r="F72" s="87">
        <f>SUM(D72+E72)*$H$85</f>
        <v>0</v>
      </c>
      <c r="G72" s="98">
        <f>SUM(D72:F72)</f>
        <v>0</v>
      </c>
      <c r="H72" s="88">
        <f>C72*G72</f>
        <v>0</v>
      </c>
      <c r="J72" s="81" t="s">
        <v>197</v>
      </c>
      <c r="K72" s="2"/>
      <c r="L72" s="2"/>
      <c r="M72" s="2"/>
      <c r="N72" s="2"/>
      <c r="O72" s="2"/>
      <c r="P72" s="2"/>
      <c r="Q72" s="2"/>
      <c r="S72" s="2"/>
      <c r="T72" s="8"/>
      <c r="V72" s="260" t="s">
        <v>189</v>
      </c>
      <c r="W72" s="261"/>
      <c r="X72" s="262"/>
      <c r="Y72" s="237">
        <f>+'Item 1 '!Y72</f>
        <v>0</v>
      </c>
      <c r="Z72" s="312">
        <f>ROUND(Z63+Z55,0)*Y72</f>
        <v>0</v>
      </c>
      <c r="AA72" s="284"/>
      <c r="AB72" s="2"/>
      <c r="AC72" s="2"/>
    </row>
    <row r="73" spans="1:29" ht="15" customHeight="1">
      <c r="A73" s="7"/>
      <c r="B73" s="2"/>
      <c r="C73" s="2"/>
      <c r="D73" s="17"/>
      <c r="E73" s="17"/>
      <c r="F73" s="2"/>
      <c r="G73" s="14"/>
      <c r="H73" s="89"/>
      <c r="J73" s="7"/>
      <c r="K73" s="2"/>
      <c r="L73" s="107"/>
      <c r="M73" s="253"/>
      <c r="N73" s="254"/>
      <c r="O73" s="18" t="s">
        <v>29</v>
      </c>
      <c r="P73" s="172">
        <v>0</v>
      </c>
      <c r="Q73" s="235">
        <v>0</v>
      </c>
      <c r="R73" s="236">
        <v>0</v>
      </c>
      <c r="S73" s="174">
        <f>SUM(P73:Q73)*R73</f>
        <v>0</v>
      </c>
      <c r="T73" s="176" t="s">
        <v>21</v>
      </c>
      <c r="V73" s="278" t="s">
        <v>71</v>
      </c>
      <c r="W73" s="279"/>
      <c r="X73" s="280"/>
      <c r="Y73" s="26">
        <f>+'Item 1 '!Y73</f>
        <v>0</v>
      </c>
      <c r="Z73" s="281">
        <f>ROUND(Z69+Z63+Z55,0)*Y73</f>
        <v>0</v>
      </c>
      <c r="AA73" s="282"/>
      <c r="AB73" s="2"/>
      <c r="AC73" s="2"/>
    </row>
    <row r="74" spans="1:29" ht="15" customHeight="1" thickBot="1">
      <c r="A74" s="28" t="s">
        <v>120</v>
      </c>
      <c r="B74" s="29"/>
      <c r="C74" s="18">
        <v>0</v>
      </c>
      <c r="D74" s="19">
        <v>0</v>
      </c>
      <c r="E74" s="19">
        <v>0</v>
      </c>
      <c r="F74" s="87">
        <f>SUM(D74+E74)*$H$85</f>
        <v>0</v>
      </c>
      <c r="G74" s="98">
        <f>SUM(D74:F74)</f>
        <v>0</v>
      </c>
      <c r="H74" s="88">
        <f>C74*G74</f>
        <v>0</v>
      </c>
      <c r="J74" s="7"/>
      <c r="K74" s="2"/>
      <c r="L74" s="244"/>
      <c r="M74" s="253"/>
      <c r="N74" s="254"/>
      <c r="O74" s="18" t="s">
        <v>29</v>
      </c>
      <c r="P74" s="172">
        <v>0</v>
      </c>
      <c r="Q74" s="235">
        <v>0</v>
      </c>
      <c r="R74" s="236">
        <v>0</v>
      </c>
      <c r="S74" s="174">
        <f>SUM(P74:Q74)*R74</f>
        <v>0</v>
      </c>
      <c r="T74" s="176" t="s">
        <v>21</v>
      </c>
      <c r="V74" s="268" t="s">
        <v>71</v>
      </c>
      <c r="W74" s="269"/>
      <c r="X74" s="270"/>
      <c r="Y74" s="27">
        <f>+'Item 1 '!Y74</f>
        <v>0</v>
      </c>
      <c r="Z74" s="251">
        <f>ROUND(Z69+Z63+Z55,0)*Y74</f>
        <v>0</v>
      </c>
      <c r="AA74" s="252"/>
      <c r="AB74" s="2"/>
      <c r="AC74" s="2"/>
    </row>
    <row r="75" spans="1:29" ht="15" customHeight="1" thickBot="1">
      <c r="A75" s="7"/>
      <c r="B75" s="2"/>
      <c r="C75" s="2"/>
      <c r="D75" s="17"/>
      <c r="E75" s="17"/>
      <c r="F75" s="2"/>
      <c r="G75" s="14"/>
      <c r="H75" s="89"/>
      <c r="J75" s="7"/>
      <c r="K75" s="2"/>
      <c r="L75" s="107"/>
      <c r="M75" s="253"/>
      <c r="N75" s="254"/>
      <c r="O75" s="18" t="s">
        <v>29</v>
      </c>
      <c r="P75" s="172">
        <v>0</v>
      </c>
      <c r="Q75" s="235">
        <v>0</v>
      </c>
      <c r="R75" s="236">
        <v>0</v>
      </c>
      <c r="S75" s="174">
        <f>SUM(P75:Q75)*R75</f>
        <v>0</v>
      </c>
      <c r="T75" s="176" t="s">
        <v>21</v>
      </c>
      <c r="V75" s="245"/>
      <c r="W75" s="238" t="s">
        <v>1</v>
      </c>
      <c r="X75" s="239"/>
      <c r="Y75" s="3">
        <f>SUM(Y72:Y74)</f>
        <v>0</v>
      </c>
      <c r="Z75" s="276">
        <f>ROUND(Z72+Z73+Z74,0)</f>
        <v>0</v>
      </c>
      <c r="AA75" s="277"/>
      <c r="AB75" s="2"/>
      <c r="AC75" s="2"/>
    </row>
    <row r="76" spans="1:29" ht="15" customHeight="1" thickBot="1">
      <c r="A76" s="81" t="s">
        <v>150</v>
      </c>
      <c r="B76" s="2"/>
      <c r="C76" s="2"/>
      <c r="D76" s="17"/>
      <c r="E76" s="17"/>
      <c r="F76" s="2"/>
      <c r="G76" s="14"/>
      <c r="H76" s="89"/>
      <c r="J76" s="7"/>
      <c r="K76" s="2"/>
      <c r="L76" s="107"/>
      <c r="M76" s="253"/>
      <c r="N76" s="254"/>
      <c r="O76" s="18" t="s">
        <v>29</v>
      </c>
      <c r="P76" s="172">
        <v>0</v>
      </c>
      <c r="Q76" s="235">
        <v>0</v>
      </c>
      <c r="R76" s="236">
        <v>0</v>
      </c>
      <c r="S76" s="174">
        <f>SUM(P76:Q76)*R76</f>
        <v>0</v>
      </c>
      <c r="T76" s="176" t="s">
        <v>21</v>
      </c>
      <c r="V76" s="10"/>
      <c r="W76" s="2"/>
      <c r="X76" s="2"/>
      <c r="Y76" s="2"/>
      <c r="AA76" s="2"/>
      <c r="AB76" s="2"/>
      <c r="AC76" s="2"/>
    </row>
    <row r="77" spans="1:29" ht="15" customHeight="1" thickBot="1">
      <c r="A77" s="28" t="s">
        <v>168</v>
      </c>
      <c r="B77" s="29"/>
      <c r="C77" s="18">
        <v>0</v>
      </c>
      <c r="D77" s="19">
        <v>0</v>
      </c>
      <c r="E77" s="19">
        <v>0</v>
      </c>
      <c r="F77" s="87">
        <f>SUM(D77+E77)*$H$85</f>
        <v>0</v>
      </c>
      <c r="G77" s="98">
        <f>SUM(D77:F77)</f>
        <v>0</v>
      </c>
      <c r="H77" s="88">
        <f>C77*G77</f>
        <v>0</v>
      </c>
      <c r="J77" s="7"/>
      <c r="K77" s="2"/>
      <c r="L77" s="107"/>
      <c r="M77" s="253"/>
      <c r="N77" s="254"/>
      <c r="O77" s="18" t="s">
        <v>29</v>
      </c>
      <c r="P77" s="172">
        <v>0</v>
      </c>
      <c r="Q77" s="235">
        <v>0</v>
      </c>
      <c r="R77" s="236">
        <v>0</v>
      </c>
      <c r="S77" s="246">
        <f>SUM(P77:Q77)*R77</f>
        <v>0</v>
      </c>
      <c r="T77" s="247" t="s">
        <v>21</v>
      </c>
      <c r="V77" s="257" t="s">
        <v>148</v>
      </c>
      <c r="W77" s="258"/>
      <c r="X77" s="258"/>
      <c r="Y77" s="258"/>
      <c r="Z77" s="258"/>
      <c r="AA77" s="259"/>
      <c r="AB77" s="2"/>
      <c r="AC77" s="2"/>
    </row>
    <row r="78" spans="1:29" ht="15" customHeight="1">
      <c r="A78" s="28" t="s">
        <v>168</v>
      </c>
      <c r="B78" s="29"/>
      <c r="C78" s="18">
        <v>0</v>
      </c>
      <c r="D78" s="19">
        <v>0</v>
      </c>
      <c r="E78" s="19">
        <v>0</v>
      </c>
      <c r="F78" s="87">
        <f>SUM(D78+E78)*$H$85</f>
        <v>0</v>
      </c>
      <c r="G78" s="98">
        <f>SUM(D78:F78)</f>
        <v>0</v>
      </c>
      <c r="H78" s="88">
        <f>C78*G78</f>
        <v>0</v>
      </c>
      <c r="J78" s="7"/>
      <c r="K78" s="2"/>
      <c r="L78" s="13"/>
      <c r="M78" s="2"/>
      <c r="N78" s="2"/>
      <c r="O78" s="2"/>
      <c r="P78" s="2"/>
      <c r="Q78" s="173"/>
      <c r="R78" s="173" t="s">
        <v>5</v>
      </c>
      <c r="S78" s="175">
        <f>SUM(S73:S77)</f>
        <v>0</v>
      </c>
      <c r="T78" s="16" t="s">
        <v>21</v>
      </c>
      <c r="V78" s="260" t="s">
        <v>143</v>
      </c>
      <c r="W78" s="261"/>
      <c r="X78" s="262"/>
      <c r="Y78" s="243">
        <f>+'Item 1 '!Y78</f>
        <v>0</v>
      </c>
      <c r="Z78" s="283">
        <f>ROUND(Z75+Z69+Z63+Z55,0)*Y78</f>
        <v>0</v>
      </c>
      <c r="AA78" s="284"/>
      <c r="AB78" s="2"/>
      <c r="AC78" s="2"/>
    </row>
    <row r="79" spans="1:29" ht="15" customHeight="1" thickBot="1">
      <c r="A79" s="28" t="s">
        <v>168</v>
      </c>
      <c r="B79" s="29"/>
      <c r="C79" s="18">
        <v>0</v>
      </c>
      <c r="D79" s="19">
        <v>0</v>
      </c>
      <c r="E79" s="19">
        <v>0</v>
      </c>
      <c r="F79" s="87">
        <f>SUM(D79+E79)*$H$85</f>
        <v>0</v>
      </c>
      <c r="G79" s="98">
        <f>SUM(D79:F79)</f>
        <v>0</v>
      </c>
      <c r="H79" s="132">
        <f>C79*G79</f>
        <v>0</v>
      </c>
      <c r="J79" s="81" t="s">
        <v>197</v>
      </c>
      <c r="K79" s="2"/>
      <c r="L79" s="2"/>
      <c r="M79" s="2"/>
      <c r="N79" s="2"/>
      <c r="O79" s="2"/>
      <c r="P79" s="2"/>
      <c r="Q79" s="2"/>
      <c r="R79" s="2"/>
      <c r="S79" s="2"/>
      <c r="T79" s="8"/>
      <c r="V79" s="166" t="s">
        <v>144</v>
      </c>
      <c r="W79" s="167"/>
      <c r="X79" s="168"/>
      <c r="Y79" s="243">
        <f>+'Item 1 '!Y79</f>
        <v>0</v>
      </c>
      <c r="Z79" s="251">
        <f>ROUND(Z75+Z69+Z63+Z55,0)*Y79</f>
        <v>0</v>
      </c>
      <c r="AA79" s="252"/>
      <c r="AB79" s="2"/>
      <c r="AC79" s="2"/>
    </row>
    <row r="80" spans="1:29" ht="15" customHeight="1" thickBot="1">
      <c r="A80" s="7"/>
      <c r="B80" s="2"/>
      <c r="C80" s="2"/>
      <c r="D80" s="2"/>
      <c r="E80" s="2"/>
      <c r="F80" s="327" t="s">
        <v>5</v>
      </c>
      <c r="G80" s="327"/>
      <c r="H80" s="89">
        <f>SUM(H77:H79)</f>
        <v>0</v>
      </c>
      <c r="J80" s="7"/>
      <c r="K80" s="2"/>
      <c r="L80" s="107"/>
      <c r="M80" s="253"/>
      <c r="N80" s="254"/>
      <c r="O80" s="18" t="s">
        <v>29</v>
      </c>
      <c r="P80" s="172">
        <v>0</v>
      </c>
      <c r="Q80" s="235">
        <v>0</v>
      </c>
      <c r="R80" s="236">
        <v>0</v>
      </c>
      <c r="S80" s="174">
        <f>SUM(P80:Q80)*R80</f>
        <v>0</v>
      </c>
      <c r="T80" s="176" t="s">
        <v>21</v>
      </c>
      <c r="V80" s="15"/>
      <c r="W80" s="255" t="s">
        <v>1</v>
      </c>
      <c r="X80" s="256"/>
      <c r="Y80" s="24">
        <f>SUM(Y78:Y79)</f>
        <v>0</v>
      </c>
      <c r="Z80" s="276">
        <f>ROUND(Z78+Z79,0)</f>
        <v>0</v>
      </c>
      <c r="AA80" s="277"/>
      <c r="AB80" s="2"/>
      <c r="AC80" s="2"/>
    </row>
    <row r="81" spans="1:29" ht="15" customHeight="1" thickBot="1">
      <c r="A81" s="291" t="s">
        <v>169</v>
      </c>
      <c r="B81" s="326"/>
      <c r="C81" s="326"/>
      <c r="D81" s="326"/>
      <c r="E81" s="326"/>
      <c r="F81" s="326"/>
      <c r="G81" s="326"/>
      <c r="H81" s="292"/>
      <c r="J81" s="7"/>
      <c r="K81" s="2"/>
      <c r="L81" s="107"/>
      <c r="M81" s="253"/>
      <c r="N81" s="254"/>
      <c r="O81" s="18" t="s">
        <v>29</v>
      </c>
      <c r="P81" s="172">
        <v>0</v>
      </c>
      <c r="Q81" s="235">
        <v>0</v>
      </c>
      <c r="R81" s="236">
        <v>0</v>
      </c>
      <c r="S81" s="174">
        <f>SUM(P81:Q81)*R81</f>
        <v>0</v>
      </c>
      <c r="T81" s="176" t="s">
        <v>21</v>
      </c>
      <c r="V81" s="2"/>
      <c r="AA81" s="2"/>
      <c r="AB81" s="2"/>
      <c r="AC81" s="2"/>
    </row>
    <row r="82" spans="1:29" ht="15" customHeight="1" thickBot="1">
      <c r="A82" s="160" t="s">
        <v>99</v>
      </c>
      <c r="B82" s="161" t="s">
        <v>101</v>
      </c>
      <c r="C82" s="407" t="s">
        <v>102</v>
      </c>
      <c r="D82" s="408"/>
      <c r="E82" s="409"/>
      <c r="F82" s="405" t="s">
        <v>170</v>
      </c>
      <c r="G82" s="406"/>
      <c r="H82" s="158" t="s">
        <v>9</v>
      </c>
      <c r="J82" s="7"/>
      <c r="K82" s="2"/>
      <c r="L82" s="107"/>
      <c r="M82" s="253"/>
      <c r="N82" s="254"/>
      <c r="O82" s="18" t="s">
        <v>29</v>
      </c>
      <c r="P82" s="172">
        <v>0</v>
      </c>
      <c r="Q82" s="235">
        <v>0</v>
      </c>
      <c r="R82" s="236">
        <v>0</v>
      </c>
      <c r="S82" s="174">
        <f>SUM(P82:Q82)*R82</f>
        <v>0</v>
      </c>
      <c r="T82" s="176" t="s">
        <v>21</v>
      </c>
      <c r="V82" s="10"/>
      <c r="W82" s="2"/>
      <c r="X82" s="2"/>
      <c r="Y82" s="2"/>
      <c r="AA82" s="2"/>
      <c r="AB82" s="2"/>
      <c r="AC82" s="2"/>
    </row>
    <row r="83" spans="1:29" ht="14.25" customHeight="1" thickBot="1">
      <c r="A83" s="150">
        <f>+'Item 1 '!A83</f>
        <v>0.062</v>
      </c>
      <c r="B83" s="186">
        <f>+'Item 1 '!B83</f>
        <v>0.008</v>
      </c>
      <c r="C83" s="28" t="s">
        <v>163</v>
      </c>
      <c r="D83" s="163">
        <f>+'Item 1 '!D83</f>
        <v>0</v>
      </c>
      <c r="E83" s="147" t="s">
        <v>165</v>
      </c>
      <c r="F83" s="324">
        <f>+'Item 1 '!F83:G83</f>
        <v>0</v>
      </c>
      <c r="G83" s="325"/>
      <c r="H83" s="159" t="s">
        <v>166</v>
      </c>
      <c r="J83" s="7"/>
      <c r="K83" s="2"/>
      <c r="L83" s="244"/>
      <c r="M83" s="253"/>
      <c r="N83" s="254"/>
      <c r="O83" s="18" t="s">
        <v>29</v>
      </c>
      <c r="P83" s="172">
        <v>0</v>
      </c>
      <c r="Q83" s="235">
        <v>0</v>
      </c>
      <c r="R83" s="236">
        <v>0</v>
      </c>
      <c r="S83" s="174">
        <f>SUM(P83:Q83)*R83</f>
        <v>0</v>
      </c>
      <c r="T83" s="176" t="s">
        <v>21</v>
      </c>
      <c r="V83" s="271" t="s">
        <v>3</v>
      </c>
      <c r="W83" s="272"/>
      <c r="X83" s="273"/>
      <c r="Y83" s="141">
        <f>+Y80+Y75+Y69+Y63</f>
        <v>0</v>
      </c>
      <c r="Z83" s="274">
        <f>ROUND(Z80+Z75+Z69+Z63+Z55,0)</f>
        <v>0</v>
      </c>
      <c r="AA83" s="275"/>
      <c r="AB83" s="56"/>
      <c r="AC83" s="2"/>
    </row>
    <row r="84" spans="1:29" ht="15" customHeight="1" thickBot="1">
      <c r="A84" s="162" t="s">
        <v>100</v>
      </c>
      <c r="B84" s="161" t="s">
        <v>103</v>
      </c>
      <c r="C84" s="7" t="s">
        <v>164</v>
      </c>
      <c r="D84" s="164">
        <f>+'Item 1 '!D84</f>
        <v>0</v>
      </c>
      <c r="E84" s="147" t="s">
        <v>87</v>
      </c>
      <c r="F84" s="424">
        <f>+'Item 1 '!F85:G85</f>
        <v>0</v>
      </c>
      <c r="G84" s="406"/>
      <c r="H84" s="80" t="s">
        <v>167</v>
      </c>
      <c r="J84" s="7"/>
      <c r="K84" s="2"/>
      <c r="L84" s="107"/>
      <c r="M84" s="253"/>
      <c r="N84" s="254"/>
      <c r="O84" s="18" t="s">
        <v>29</v>
      </c>
      <c r="P84" s="172">
        <v>0</v>
      </c>
      <c r="Q84" s="235">
        <v>0</v>
      </c>
      <c r="R84" s="236">
        <v>0</v>
      </c>
      <c r="S84" s="246">
        <f>SUM(P84:Q84)*R84</f>
        <v>0</v>
      </c>
      <c r="T84" s="247" t="s">
        <v>21</v>
      </c>
      <c r="V84" s="263" t="s">
        <v>28</v>
      </c>
      <c r="W84" s="264"/>
      <c r="X84" s="264"/>
      <c r="Y84" s="265"/>
      <c r="Z84" s="328">
        <f>ROUND(Z80+Z79+Z78+Z75+Z74+Z73+Z72+Z69+Z68+Z67+Z66+Z63+Z62+Z56+Z55,0)/2</f>
        <v>0</v>
      </c>
      <c r="AA84" s="329"/>
      <c r="AB84" s="2"/>
      <c r="AC84" s="2"/>
    </row>
    <row r="85" spans="1:29" ht="15" customHeight="1" thickBot="1">
      <c r="A85" s="150">
        <f>+'Item 1 '!A85</f>
        <v>0.0145</v>
      </c>
      <c r="B85" s="186">
        <f>+'Item 1 '!B85</f>
        <v>0</v>
      </c>
      <c r="C85" s="9" t="s">
        <v>162</v>
      </c>
      <c r="D85" s="165">
        <f>+'Item 1 '!D85</f>
        <v>50000</v>
      </c>
      <c r="E85" s="149">
        <f>SUM(D84*D83)/D85</f>
        <v>0</v>
      </c>
      <c r="F85" s="324">
        <v>0</v>
      </c>
      <c r="G85" s="325"/>
      <c r="H85" s="151">
        <f>+F85+F83+B83+B85+A85+A83+E85</f>
        <v>0.08449999999999999</v>
      </c>
      <c r="J85" s="9"/>
      <c r="K85" s="10"/>
      <c r="L85" s="179"/>
      <c r="M85" s="10"/>
      <c r="N85" s="10"/>
      <c r="O85" s="10"/>
      <c r="P85" s="10"/>
      <c r="Q85" s="180"/>
      <c r="R85" s="180" t="s">
        <v>5</v>
      </c>
      <c r="S85" s="181">
        <f>SUM(S80:S84)</f>
        <v>0</v>
      </c>
      <c r="T85" s="182" t="s">
        <v>21</v>
      </c>
      <c r="V85" s="263" t="s">
        <v>157</v>
      </c>
      <c r="W85" s="264"/>
      <c r="X85" s="264"/>
      <c r="Y85" s="265"/>
      <c r="Z85" s="266">
        <f>ROUND(Z83-Z84,0)</f>
        <v>0</v>
      </c>
      <c r="AA85" s="267"/>
      <c r="AB85" s="2"/>
      <c r="AC85" s="2"/>
    </row>
    <row r="86" spans="1:29" ht="15" customHeight="1" thickBot="1">
      <c r="A86" s="217"/>
      <c r="B86" s="217"/>
      <c r="C86" s="209"/>
      <c r="D86" s="219"/>
      <c r="E86" s="217"/>
      <c r="F86" s="217"/>
      <c r="G86" s="217"/>
      <c r="H86" s="220"/>
      <c r="I86" s="209"/>
      <c r="J86" s="209"/>
      <c r="K86" s="209"/>
      <c r="L86" s="210"/>
      <c r="M86" s="209"/>
      <c r="N86" s="209"/>
      <c r="O86" s="221"/>
      <c r="P86" s="221"/>
      <c r="Q86" s="222"/>
      <c r="R86" s="223"/>
      <c r="S86" s="209"/>
      <c r="T86" s="224"/>
      <c r="U86" s="224"/>
      <c r="V86" s="224"/>
      <c r="W86" s="224"/>
      <c r="X86" s="218"/>
      <c r="Y86" s="209"/>
      <c r="Z86" s="209"/>
      <c r="AA86" s="209"/>
      <c r="AB86" s="2"/>
      <c r="AC86" s="2"/>
    </row>
    <row r="87" spans="1:28" ht="15" customHeight="1" thickBot="1">
      <c r="A87" s="45" t="s">
        <v>78</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94"/>
      <c r="AB87" s="2"/>
    </row>
    <row r="88" spans="1:28" ht="15" customHeight="1">
      <c r="A88" s="22">
        <v>1</v>
      </c>
      <c r="B88" s="22"/>
      <c r="C88" s="22"/>
      <c r="D88" s="22"/>
      <c r="E88" s="95"/>
      <c r="F88" s="95"/>
      <c r="G88" s="95"/>
      <c r="H88" s="95"/>
      <c r="I88" s="95"/>
      <c r="J88" s="95"/>
      <c r="K88" s="95"/>
      <c r="L88" s="95"/>
      <c r="M88" s="95"/>
      <c r="N88" s="95"/>
      <c r="O88" s="95"/>
      <c r="P88" s="95"/>
      <c r="Q88" s="95"/>
      <c r="R88" s="95"/>
      <c r="S88" s="95"/>
      <c r="T88" s="95"/>
      <c r="U88" s="95"/>
      <c r="V88" s="95"/>
      <c r="W88" s="95"/>
      <c r="X88" s="95"/>
      <c r="Y88" s="95"/>
      <c r="Z88" s="95"/>
      <c r="AA88" s="95"/>
      <c r="AB88" s="43"/>
    </row>
    <row r="89" spans="1:28" ht="15" customHeight="1">
      <c r="A89" s="22">
        <v>2</v>
      </c>
      <c r="B89" s="22"/>
      <c r="C89" s="22"/>
      <c r="D89" s="22"/>
      <c r="E89" s="96"/>
      <c r="F89" s="96"/>
      <c r="G89" s="96"/>
      <c r="H89" s="96"/>
      <c r="I89" s="96"/>
      <c r="J89" s="96"/>
      <c r="K89" s="96"/>
      <c r="L89" s="96"/>
      <c r="M89" s="96"/>
      <c r="N89" s="96"/>
      <c r="O89" s="96"/>
      <c r="P89" s="96"/>
      <c r="Q89" s="96"/>
      <c r="X89" s="96"/>
      <c r="Y89" s="96"/>
      <c r="Z89" s="96"/>
      <c r="AA89" s="96"/>
      <c r="AB89" s="43"/>
    </row>
    <row r="90" spans="1:28" ht="15" customHeight="1">
      <c r="A90" s="22">
        <v>3</v>
      </c>
      <c r="B90" s="22"/>
      <c r="C90" s="22"/>
      <c r="D90" s="22"/>
      <c r="E90" s="96"/>
      <c r="F90" s="96"/>
      <c r="G90" s="96"/>
      <c r="H90" s="96"/>
      <c r="I90" s="96"/>
      <c r="J90" s="96"/>
      <c r="K90" s="96"/>
      <c r="L90" s="96"/>
      <c r="M90" s="96"/>
      <c r="N90" s="96"/>
      <c r="O90" s="96"/>
      <c r="P90" s="96"/>
      <c r="Q90" s="96"/>
      <c r="X90" s="96"/>
      <c r="Y90" s="96"/>
      <c r="Z90" s="96"/>
      <c r="AA90" s="96"/>
      <c r="AB90" s="43"/>
    </row>
    <row r="91" spans="1:28" ht="15" customHeight="1">
      <c r="A91" s="22">
        <v>4</v>
      </c>
      <c r="B91" s="22"/>
      <c r="C91" s="22"/>
      <c r="D91" s="22"/>
      <c r="E91" s="96"/>
      <c r="F91" s="96"/>
      <c r="G91" s="96"/>
      <c r="H91" s="96"/>
      <c r="I91" s="96"/>
      <c r="J91" s="96"/>
      <c r="K91" s="96"/>
      <c r="L91" s="96"/>
      <c r="M91" s="96"/>
      <c r="N91" s="96"/>
      <c r="O91" s="96"/>
      <c r="P91" s="96"/>
      <c r="Q91" s="96"/>
      <c r="X91" s="96"/>
      <c r="Y91" s="96"/>
      <c r="Z91" s="96"/>
      <c r="AA91" s="96"/>
      <c r="AB91" s="43"/>
    </row>
    <row r="92" spans="1:28" ht="15" customHeight="1">
      <c r="A92" s="22">
        <v>5</v>
      </c>
      <c r="B92" s="22"/>
      <c r="C92" s="22"/>
      <c r="D92" s="22"/>
      <c r="H92" s="96"/>
      <c r="I92" s="96"/>
      <c r="J92" s="96"/>
      <c r="K92" s="96"/>
      <c r="L92" s="96"/>
      <c r="M92" s="96"/>
      <c r="N92" s="96"/>
      <c r="O92" s="96"/>
      <c r="P92" s="96"/>
      <c r="Q92" s="96"/>
      <c r="X92" s="96"/>
      <c r="Y92" s="96"/>
      <c r="Z92" s="96"/>
      <c r="AA92" s="96"/>
      <c r="AB92" s="43"/>
    </row>
    <row r="93" spans="1:28" ht="15" customHeight="1">
      <c r="A93" s="22">
        <v>6</v>
      </c>
      <c r="B93" s="22"/>
      <c r="C93" s="22"/>
      <c r="D93" s="22"/>
      <c r="H93" s="96"/>
      <c r="I93" s="96"/>
      <c r="J93" s="96"/>
      <c r="K93" s="96"/>
      <c r="L93" s="96"/>
      <c r="M93" s="96"/>
      <c r="N93" s="96"/>
      <c r="O93" s="96"/>
      <c r="P93" s="96"/>
      <c r="Q93" s="96"/>
      <c r="X93" s="96"/>
      <c r="Y93" s="96"/>
      <c r="Z93" s="96"/>
      <c r="AA93" s="96"/>
      <c r="AB93" s="43"/>
    </row>
    <row r="94" spans="1:28" ht="15" customHeight="1">
      <c r="A94" s="22">
        <v>7</v>
      </c>
      <c r="B94" s="22"/>
      <c r="C94" s="22"/>
      <c r="D94" s="22"/>
      <c r="E94" s="96"/>
      <c r="F94" s="96"/>
      <c r="G94" s="96"/>
      <c r="H94" s="96"/>
      <c r="I94" s="96"/>
      <c r="J94" s="96"/>
      <c r="K94" s="96"/>
      <c r="L94" s="96"/>
      <c r="M94" s="96"/>
      <c r="N94" s="96"/>
      <c r="O94" s="96"/>
      <c r="P94" s="96"/>
      <c r="Q94" s="96"/>
      <c r="R94" s="96"/>
      <c r="S94" s="96"/>
      <c r="T94" s="96"/>
      <c r="U94" s="96"/>
      <c r="V94" s="96"/>
      <c r="W94" s="96"/>
      <c r="X94" s="96"/>
      <c r="Y94" s="96"/>
      <c r="Z94" s="96"/>
      <c r="AA94" s="96"/>
      <c r="AB94" s="43"/>
    </row>
    <row r="95" spans="1:28" ht="15" customHeight="1">
      <c r="A95" s="22">
        <v>8</v>
      </c>
      <c r="B95" s="22"/>
      <c r="C95" s="22"/>
      <c r="D95" s="22"/>
      <c r="E95" s="96"/>
      <c r="F95" s="96"/>
      <c r="G95" s="96"/>
      <c r="H95" s="96"/>
      <c r="I95" s="96"/>
      <c r="J95" s="96"/>
      <c r="K95" s="96"/>
      <c r="L95" s="96"/>
      <c r="M95" s="96"/>
      <c r="N95" s="96"/>
      <c r="O95" s="96"/>
      <c r="P95" s="96"/>
      <c r="Q95" s="96"/>
      <c r="R95" s="96"/>
      <c r="S95" s="96"/>
      <c r="T95" s="96"/>
      <c r="U95" s="96"/>
      <c r="V95" s="96"/>
      <c r="W95" s="96"/>
      <c r="X95" s="96"/>
      <c r="Y95" s="96"/>
      <c r="Z95" s="96"/>
      <c r="AA95" s="96"/>
      <c r="AB95" s="43"/>
    </row>
    <row r="96" spans="1:28" ht="15" customHeight="1">
      <c r="A96" s="22">
        <v>9</v>
      </c>
      <c r="B96" s="22"/>
      <c r="C96" s="22"/>
      <c r="D96" s="22"/>
      <c r="E96" s="96"/>
      <c r="F96" s="96"/>
      <c r="G96" s="96"/>
      <c r="H96" s="96"/>
      <c r="I96" s="96"/>
      <c r="J96" s="96"/>
      <c r="K96" s="96"/>
      <c r="L96" s="96"/>
      <c r="M96" s="96"/>
      <c r="N96" s="96"/>
      <c r="O96" s="96"/>
      <c r="P96" s="96"/>
      <c r="Q96" s="96"/>
      <c r="R96" s="96"/>
      <c r="S96" s="96"/>
      <c r="T96" s="96"/>
      <c r="U96" s="96"/>
      <c r="V96" s="96"/>
      <c r="W96" s="96"/>
      <c r="X96" s="96"/>
      <c r="Y96" s="96"/>
      <c r="Z96" s="96"/>
      <c r="AA96" s="96"/>
      <c r="AB96" s="43"/>
    </row>
    <row r="97" spans="1:28" ht="15" customHeight="1">
      <c r="A97" s="22">
        <v>10</v>
      </c>
      <c r="B97" s="22"/>
      <c r="C97" s="22"/>
      <c r="D97" s="22"/>
      <c r="E97" s="96"/>
      <c r="F97" s="96"/>
      <c r="G97" s="96"/>
      <c r="H97" s="96"/>
      <c r="I97" s="96"/>
      <c r="J97" s="96"/>
      <c r="K97" s="96"/>
      <c r="L97" s="96"/>
      <c r="M97" s="96"/>
      <c r="N97" s="96"/>
      <c r="O97" s="96"/>
      <c r="P97" s="96"/>
      <c r="Q97" s="96"/>
      <c r="R97" s="96"/>
      <c r="S97" s="96"/>
      <c r="T97" s="96"/>
      <c r="U97" s="96"/>
      <c r="V97" s="96"/>
      <c r="W97" s="96"/>
      <c r="X97" s="96"/>
      <c r="Y97" s="96"/>
      <c r="Z97" s="96"/>
      <c r="AA97" s="96"/>
      <c r="AB97" s="43"/>
    </row>
    <row r="98" spans="1:28" ht="15" customHeight="1">
      <c r="A98" s="22">
        <v>11</v>
      </c>
      <c r="B98" s="22"/>
      <c r="C98" s="22"/>
      <c r="D98" s="22"/>
      <c r="E98" s="96"/>
      <c r="F98" s="96"/>
      <c r="G98" s="96"/>
      <c r="H98" s="96"/>
      <c r="I98" s="96"/>
      <c r="J98" s="96"/>
      <c r="K98" s="96"/>
      <c r="L98" s="96"/>
      <c r="M98" s="96"/>
      <c r="N98" s="96"/>
      <c r="O98" s="96"/>
      <c r="P98" s="96"/>
      <c r="Q98" s="96"/>
      <c r="R98" s="96"/>
      <c r="S98" s="96"/>
      <c r="T98" s="96"/>
      <c r="U98" s="96"/>
      <c r="V98" s="96"/>
      <c r="W98" s="96"/>
      <c r="X98" s="96"/>
      <c r="Y98" s="96"/>
      <c r="Z98" s="96"/>
      <c r="AA98" s="96"/>
      <c r="AB98" s="43"/>
    </row>
    <row r="99" spans="1:28" ht="15" customHeight="1">
      <c r="A99" s="22">
        <v>12</v>
      </c>
      <c r="B99" s="22"/>
      <c r="C99" s="22"/>
      <c r="D99" s="22"/>
      <c r="E99" s="96"/>
      <c r="F99" s="96"/>
      <c r="G99" s="96"/>
      <c r="H99" s="96"/>
      <c r="I99" s="96"/>
      <c r="J99" s="96"/>
      <c r="K99" s="96"/>
      <c r="L99" s="96"/>
      <c r="M99" s="96"/>
      <c r="N99" s="96"/>
      <c r="O99" s="96"/>
      <c r="P99" s="96"/>
      <c r="Q99" s="96"/>
      <c r="R99" s="96"/>
      <c r="S99" s="96"/>
      <c r="T99" s="96"/>
      <c r="U99" s="96"/>
      <c r="V99" s="96"/>
      <c r="W99" s="96"/>
      <c r="X99" s="96"/>
      <c r="Y99" s="96"/>
      <c r="Z99" s="96"/>
      <c r="AA99" s="96"/>
      <c r="AB99" s="43"/>
    </row>
    <row r="100" spans="1:28" ht="15" customHeight="1">
      <c r="A100" s="22">
        <v>13</v>
      </c>
      <c r="B100" s="22"/>
      <c r="C100" s="22"/>
      <c r="D100" s="22"/>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43"/>
    </row>
    <row r="101" spans="1:28" ht="15" customHeight="1">
      <c r="A101" s="22">
        <v>14</v>
      </c>
      <c r="B101" s="22"/>
      <c r="C101" s="22"/>
      <c r="D101" s="22"/>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43"/>
    </row>
    <row r="102" spans="1:28" ht="15" customHeight="1">
      <c r="A102" s="22">
        <v>15</v>
      </c>
      <c r="B102" s="13"/>
      <c r="C102" s="13"/>
      <c r="D102" s="13"/>
      <c r="E102" s="29"/>
      <c r="F102" s="29"/>
      <c r="G102" s="96"/>
      <c r="H102" s="96"/>
      <c r="I102" s="96"/>
      <c r="J102" s="96"/>
      <c r="K102" s="96"/>
      <c r="L102" s="96"/>
      <c r="M102" s="96"/>
      <c r="N102" s="96"/>
      <c r="O102" s="96"/>
      <c r="P102" s="96"/>
      <c r="Q102" s="96"/>
      <c r="R102" s="96"/>
      <c r="S102" s="96"/>
      <c r="T102" s="96"/>
      <c r="U102" s="96"/>
      <c r="V102" s="96"/>
      <c r="W102" s="96"/>
      <c r="X102" s="96"/>
      <c r="Y102" s="96"/>
      <c r="Z102" s="96"/>
      <c r="AA102" s="96"/>
      <c r="AB102" s="43"/>
    </row>
    <row r="103" spans="2:6" ht="15">
      <c r="B103" s="2"/>
      <c r="C103" s="2"/>
      <c r="D103" s="2"/>
      <c r="E103" s="2"/>
      <c r="F103" s="2"/>
    </row>
    <row r="104" spans="2:6" ht="15">
      <c r="B104" s="2"/>
      <c r="C104" s="23"/>
      <c r="D104" s="23"/>
      <c r="E104" s="23"/>
      <c r="F104" s="2"/>
    </row>
    <row r="105" spans="2:6" ht="15">
      <c r="B105" s="2"/>
      <c r="C105" s="29"/>
      <c r="D105" s="29"/>
      <c r="E105" s="5"/>
      <c r="F105" s="2"/>
    </row>
    <row r="106" spans="2:6" ht="15">
      <c r="B106" s="2"/>
      <c r="C106" s="2"/>
      <c r="D106" s="2"/>
      <c r="E106" s="4"/>
      <c r="F106" s="2"/>
    </row>
    <row r="107" spans="2:6" ht="15">
      <c r="B107" s="2"/>
      <c r="C107" s="29"/>
      <c r="D107" s="29"/>
      <c r="E107" s="5"/>
      <c r="F107" s="2"/>
    </row>
    <row r="108" spans="2:6" ht="15">
      <c r="B108" s="2"/>
      <c r="C108" s="29"/>
      <c r="D108" s="29"/>
      <c r="E108" s="5"/>
      <c r="F108" s="2"/>
    </row>
    <row r="109" spans="2:6" ht="15">
      <c r="B109" s="2"/>
      <c r="C109" s="29"/>
      <c r="D109" s="29"/>
      <c r="E109" s="17"/>
      <c r="F109" s="2"/>
    </row>
    <row r="110" spans="2:6" ht="15">
      <c r="B110" s="2"/>
      <c r="C110" s="2"/>
      <c r="D110" s="2"/>
      <c r="E110" s="2"/>
      <c r="F110" s="2"/>
    </row>
    <row r="111" spans="2:6" ht="15">
      <c r="B111" s="2"/>
      <c r="C111" s="23"/>
      <c r="D111" s="23"/>
      <c r="E111" s="157"/>
      <c r="F111" s="2"/>
    </row>
    <row r="112" spans="2:6" ht="15">
      <c r="B112" s="2"/>
      <c r="C112" s="2"/>
      <c r="D112" s="2"/>
      <c r="E112" s="2"/>
      <c r="F112" s="2"/>
    </row>
    <row r="114" spans="3:5" ht="15">
      <c r="C114" s="22"/>
      <c r="D114" s="22"/>
      <c r="E114" s="96"/>
    </row>
    <row r="115" spans="3:5" ht="15">
      <c r="C115" s="323"/>
      <c r="D115" s="323"/>
      <c r="E115" s="6"/>
    </row>
    <row r="116" spans="3:5" ht="15">
      <c r="C116" s="323"/>
      <c r="D116" s="323"/>
      <c r="E116" s="6"/>
    </row>
    <row r="117" ht="15">
      <c r="E117" s="142"/>
    </row>
    <row r="118" spans="3:5" ht="15">
      <c r="C118" s="323"/>
      <c r="D118" s="323"/>
      <c r="E118" s="6"/>
    </row>
    <row r="120" spans="3:5" ht="15">
      <c r="C120" s="323"/>
      <c r="D120" s="323"/>
      <c r="E120" s="143"/>
    </row>
    <row r="122" spans="3:5" ht="15">
      <c r="C122" s="144"/>
      <c r="D122" s="144"/>
      <c r="E122" s="145"/>
    </row>
  </sheetData>
  <sheetProtection/>
  <mergeCells count="248">
    <mergeCell ref="A1:C1"/>
    <mergeCell ref="D1:G1"/>
    <mergeCell ref="H1:I1"/>
    <mergeCell ref="J1:K1"/>
    <mergeCell ref="L1:AA2"/>
    <mergeCell ref="A2:C2"/>
    <mergeCell ref="D2:E2"/>
    <mergeCell ref="H2:I2"/>
    <mergeCell ref="AN2:AX2"/>
    <mergeCell ref="A3:AA3"/>
    <mergeCell ref="A4:R4"/>
    <mergeCell ref="S4:AA4"/>
    <mergeCell ref="A5:C5"/>
    <mergeCell ref="A6:B6"/>
    <mergeCell ref="D6:F6"/>
    <mergeCell ref="H6:I6"/>
    <mergeCell ref="K6:N6"/>
    <mergeCell ref="P6:Q6"/>
    <mergeCell ref="A7:B7"/>
    <mergeCell ref="D7:F7"/>
    <mergeCell ref="H7:I7"/>
    <mergeCell ref="K7:N7"/>
    <mergeCell ref="P7:Q7"/>
    <mergeCell ref="T7:V7"/>
    <mergeCell ref="H8:I8"/>
    <mergeCell ref="K8:N8"/>
    <mergeCell ref="P8:Q8"/>
    <mergeCell ref="T8:V8"/>
    <mergeCell ref="T6:V6"/>
    <mergeCell ref="X6:Z6"/>
    <mergeCell ref="X7:Z7"/>
    <mergeCell ref="X8:Z8"/>
    <mergeCell ref="A9:B9"/>
    <mergeCell ref="D9:F9"/>
    <mergeCell ref="H9:I9"/>
    <mergeCell ref="K9:N9"/>
    <mergeCell ref="P9:Q9"/>
    <mergeCell ref="T9:V9"/>
    <mergeCell ref="X9:Z9"/>
    <mergeCell ref="A8:B8"/>
    <mergeCell ref="D8:F8"/>
    <mergeCell ref="T11:V11"/>
    <mergeCell ref="X11:Z11"/>
    <mergeCell ref="A10:B10"/>
    <mergeCell ref="D10:F10"/>
    <mergeCell ref="H10:I10"/>
    <mergeCell ref="K10:N10"/>
    <mergeCell ref="P10:Q10"/>
    <mergeCell ref="X12:Z12"/>
    <mergeCell ref="T10:V10"/>
    <mergeCell ref="H12:I12"/>
    <mergeCell ref="K12:N12"/>
    <mergeCell ref="P12:Q12"/>
    <mergeCell ref="T12:V12"/>
    <mergeCell ref="X10:Z10"/>
    <mergeCell ref="T13:V13"/>
    <mergeCell ref="A11:B11"/>
    <mergeCell ref="D11:F11"/>
    <mergeCell ref="H11:I11"/>
    <mergeCell ref="K11:N11"/>
    <mergeCell ref="P11:Q11"/>
    <mergeCell ref="A12:B12"/>
    <mergeCell ref="D12:F12"/>
    <mergeCell ref="A14:B14"/>
    <mergeCell ref="D14:F14"/>
    <mergeCell ref="H14:I14"/>
    <mergeCell ref="K14:N14"/>
    <mergeCell ref="A13:B13"/>
    <mergeCell ref="D13:F13"/>
    <mergeCell ref="H13:I13"/>
    <mergeCell ref="K13:N13"/>
    <mergeCell ref="D15:F15"/>
    <mergeCell ref="H15:I15"/>
    <mergeCell ref="K15:N15"/>
    <mergeCell ref="P15:Q15"/>
    <mergeCell ref="T15:V17"/>
    <mergeCell ref="X13:Z13"/>
    <mergeCell ref="P14:Q14"/>
    <mergeCell ref="T14:V14"/>
    <mergeCell ref="X14:Z14"/>
    <mergeCell ref="P13:Q13"/>
    <mergeCell ref="X15:Z15"/>
    <mergeCell ref="A16:B16"/>
    <mergeCell ref="D16:F16"/>
    <mergeCell ref="A17:B17"/>
    <mergeCell ref="D17:F17"/>
    <mergeCell ref="H17:I17"/>
    <mergeCell ref="K17:N17"/>
    <mergeCell ref="P17:Q17"/>
    <mergeCell ref="X17:Z17"/>
    <mergeCell ref="A15:B15"/>
    <mergeCell ref="U20:X20"/>
    <mergeCell ref="H21:I21"/>
    <mergeCell ref="M21:N21"/>
    <mergeCell ref="Q21:R21"/>
    <mergeCell ref="H16:I16"/>
    <mergeCell ref="K16:N16"/>
    <mergeCell ref="P16:Q16"/>
    <mergeCell ref="X16:Z16"/>
    <mergeCell ref="Y21:AA21"/>
    <mergeCell ref="B22:E22"/>
    <mergeCell ref="B23:E23"/>
    <mergeCell ref="Y23:Z23"/>
    <mergeCell ref="B24:E24"/>
    <mergeCell ref="Y24:Z24"/>
    <mergeCell ref="B20:E21"/>
    <mergeCell ref="F20:G21"/>
    <mergeCell ref="H20:L20"/>
    <mergeCell ref="M20:P20"/>
    <mergeCell ref="Q20:T20"/>
    <mergeCell ref="B25:E25"/>
    <mergeCell ref="Y25:Z25"/>
    <mergeCell ref="B26:E26"/>
    <mergeCell ref="Y26:Z26"/>
    <mergeCell ref="B27:E27"/>
    <mergeCell ref="Y27:Z27"/>
    <mergeCell ref="B28:E28"/>
    <mergeCell ref="Y28:Z28"/>
    <mergeCell ref="B29:E29"/>
    <mergeCell ref="B30:E30"/>
    <mergeCell ref="Y30:Z30"/>
    <mergeCell ref="B31:E31"/>
    <mergeCell ref="Y31:Z31"/>
    <mergeCell ref="B32:E32"/>
    <mergeCell ref="Y32:Z32"/>
    <mergeCell ref="B33:E33"/>
    <mergeCell ref="Y33:Z33"/>
    <mergeCell ref="B34:E34"/>
    <mergeCell ref="Y34:Z34"/>
    <mergeCell ref="B35:E35"/>
    <mergeCell ref="Y35:Z35"/>
    <mergeCell ref="B36:E36"/>
    <mergeCell ref="Y36:Z36"/>
    <mergeCell ref="B37:E37"/>
    <mergeCell ref="Y37:Z37"/>
    <mergeCell ref="B38:E38"/>
    <mergeCell ref="Y38:Z38"/>
    <mergeCell ref="B39:E39"/>
    <mergeCell ref="Y39:Z39"/>
    <mergeCell ref="B40:E40"/>
    <mergeCell ref="Y40:Z40"/>
    <mergeCell ref="B41:E41"/>
    <mergeCell ref="Y41:Z41"/>
    <mergeCell ref="B42:E42"/>
    <mergeCell ref="Y42:Z42"/>
    <mergeCell ref="B43:E43"/>
    <mergeCell ref="Y43:Z43"/>
    <mergeCell ref="B44:E44"/>
    <mergeCell ref="B45:E45"/>
    <mergeCell ref="Y45:Z45"/>
    <mergeCell ref="B46:E46"/>
    <mergeCell ref="Y46:Z46"/>
    <mergeCell ref="B47:E47"/>
    <mergeCell ref="Y47:Z47"/>
    <mergeCell ref="F44:L44"/>
    <mergeCell ref="B48:E48"/>
    <mergeCell ref="Y48:Z48"/>
    <mergeCell ref="B49:E49"/>
    <mergeCell ref="Y49:Z49"/>
    <mergeCell ref="B50:E50"/>
    <mergeCell ref="Y50:Z50"/>
    <mergeCell ref="A51:G52"/>
    <mergeCell ref="J51:K51"/>
    <mergeCell ref="M51:O51"/>
    <mergeCell ref="Q51:S51"/>
    <mergeCell ref="U51:V51"/>
    <mergeCell ref="J52:K52"/>
    <mergeCell ref="M52:O52"/>
    <mergeCell ref="Q52:S52"/>
    <mergeCell ref="A56:B56"/>
    <mergeCell ref="C56:H56"/>
    <mergeCell ref="Z56:AA56"/>
    <mergeCell ref="A57:B57"/>
    <mergeCell ref="J57:K57"/>
    <mergeCell ref="A54:H54"/>
    <mergeCell ref="A55:B55"/>
    <mergeCell ref="J54:T54"/>
    <mergeCell ref="V54:AA54"/>
    <mergeCell ref="J55:T55"/>
    <mergeCell ref="Z72:AA72"/>
    <mergeCell ref="Z68:AA68"/>
    <mergeCell ref="M68:N68"/>
    <mergeCell ref="V68:X68"/>
    <mergeCell ref="W69:X69"/>
    <mergeCell ref="Z69:AA69"/>
    <mergeCell ref="V72:X72"/>
    <mergeCell ref="F83:G83"/>
    <mergeCell ref="F80:G80"/>
    <mergeCell ref="M81:N81"/>
    <mergeCell ref="M82:N82"/>
    <mergeCell ref="M83:N83"/>
    <mergeCell ref="V83:X83"/>
    <mergeCell ref="A81:H81"/>
    <mergeCell ref="C116:D116"/>
    <mergeCell ref="C118:D118"/>
    <mergeCell ref="C120:D120"/>
    <mergeCell ref="Z78:AA78"/>
    <mergeCell ref="F84:G84"/>
    <mergeCell ref="Z84:AA84"/>
    <mergeCell ref="F85:G85"/>
    <mergeCell ref="C115:D115"/>
    <mergeCell ref="C82:E82"/>
    <mergeCell ref="F82:G82"/>
    <mergeCell ref="V55:Y55"/>
    <mergeCell ref="Z55:AA55"/>
    <mergeCell ref="J56:T56"/>
    <mergeCell ref="V56:Y56"/>
    <mergeCell ref="M57:N57"/>
    <mergeCell ref="S57:T57"/>
    <mergeCell ref="V57:Y57"/>
    <mergeCell ref="Z57:AA57"/>
    <mergeCell ref="M60:N60"/>
    <mergeCell ref="V60:AA60"/>
    <mergeCell ref="V61:AA61"/>
    <mergeCell ref="M62:N62"/>
    <mergeCell ref="V62:X62"/>
    <mergeCell ref="W63:X63"/>
    <mergeCell ref="Z63:AA63"/>
    <mergeCell ref="Z62:AA62"/>
    <mergeCell ref="M73:N73"/>
    <mergeCell ref="V73:X73"/>
    <mergeCell ref="Z73:AA73"/>
    <mergeCell ref="M74:N74"/>
    <mergeCell ref="M64:N64"/>
    <mergeCell ref="V65:AA65"/>
    <mergeCell ref="M66:N66"/>
    <mergeCell ref="Z66:AA66"/>
    <mergeCell ref="V67:X67"/>
    <mergeCell ref="Z67:AA67"/>
    <mergeCell ref="V85:Y85"/>
    <mergeCell ref="Z85:AA85"/>
    <mergeCell ref="M76:N76"/>
    <mergeCell ref="M77:N77"/>
    <mergeCell ref="V77:AA77"/>
    <mergeCell ref="M70:N70"/>
    <mergeCell ref="V71:AA71"/>
    <mergeCell ref="Z79:AA79"/>
    <mergeCell ref="M80:N80"/>
    <mergeCell ref="W80:X80"/>
    <mergeCell ref="V78:X78"/>
    <mergeCell ref="V74:X74"/>
    <mergeCell ref="Z74:AA74"/>
    <mergeCell ref="Z83:AA83"/>
    <mergeCell ref="M84:N84"/>
    <mergeCell ref="V84:Y84"/>
    <mergeCell ref="Z80:AA80"/>
    <mergeCell ref="M75:N75"/>
    <mergeCell ref="Z75:AA75"/>
  </mergeCells>
  <conditionalFormatting sqref="AB50 AA23:AA43 Z29 P51:P52 T51:T52 X51:X52 F23:X43 F45:X50 AA45:AA50">
    <cfRule type="expression" priority="31" dxfId="47" stopIfTrue="1">
      <formula>#REF!&gt;0</formula>
    </cfRule>
    <cfRule type="expression" priority="32" dxfId="47" stopIfTrue="1">
      <formula>#REF!&lt;0</formula>
    </cfRule>
  </conditionalFormatting>
  <conditionalFormatting sqref="Y20 A20">
    <cfRule type="expression" priority="29" dxfId="47" stopIfTrue="1">
      <formula>#REF!&gt;0</formula>
    </cfRule>
    <cfRule type="expression" priority="30" dxfId="47" stopIfTrue="1">
      <formula>#REF!&lt;0</formula>
    </cfRule>
  </conditionalFormatting>
  <conditionalFormatting sqref="A2:G2 A1:D1">
    <cfRule type="expression" priority="23" dxfId="2" stopIfTrue="1">
      <formula>$AW$13&lt;&gt;0</formula>
    </cfRule>
  </conditionalFormatting>
  <conditionalFormatting sqref="J2">
    <cfRule type="expression" priority="22" dxfId="2" stopIfTrue="1">
      <formula>$AW$13&lt;&gt;0</formula>
    </cfRule>
  </conditionalFormatting>
  <conditionalFormatting sqref="F44 M44:X44 AA44">
    <cfRule type="expression" priority="6" dxfId="47" stopIfTrue="1">
      <formula>#REF!&gt;0</formula>
    </cfRule>
    <cfRule type="expression" priority="7" dxfId="47" stopIfTrue="1">
      <formula>#REF!&lt;0</formula>
    </cfRule>
  </conditionalFormatting>
  <conditionalFormatting sqref="Z57:AA57">
    <cfRule type="cellIs" priority="3" dxfId="0" operator="equal" stopIfTrue="1">
      <formula>0</formula>
    </cfRule>
    <cfRule type="cellIs" priority="4" dxfId="2" operator="notEqual" stopIfTrue="1">
      <formula>0</formula>
    </cfRule>
  </conditionalFormatting>
  <conditionalFormatting sqref="Z85:AA85">
    <cfRule type="cellIs" priority="1" dxfId="0" operator="equal" stopIfTrue="1">
      <formula>0</formula>
    </cfRule>
    <cfRule type="cellIs" priority="2" dxfId="2" operator="notEqual" stopIfTrue="1">
      <formula>0</formula>
    </cfRule>
  </conditionalFormatting>
  <conditionalFormatting sqref="Y72:Z72">
    <cfRule type="cellIs" priority="5" dxfId="49" operator="equal" stopIfTrue="1">
      <formula>$AN$14</formula>
    </cfRule>
  </conditionalFormatting>
  <dataValidations count="7">
    <dataValidation type="list" allowBlank="1" showInputMessage="1" showErrorMessage="1" sqref="T13 X15 X17:X18 X13">
      <formula1>$AN$3:$AN$4</formula1>
    </dataValidation>
    <dataValidation type="list" allowBlank="1" showInputMessage="1" showErrorMessage="1" sqref="P11:Q11">
      <formula1>$AN$7:$AN$10</formula1>
    </dataValidation>
    <dataValidation type="list" allowBlank="1" showInputMessage="1" showErrorMessage="1" sqref="P13:Q13">
      <formula1>$AP$7:$AP$9</formula1>
    </dataValidation>
    <dataValidation type="list" allowBlank="1" showInputMessage="1" showErrorMessage="1" sqref="P15">
      <formula1>$AW$4:$AW$9</formula1>
    </dataValidation>
    <dataValidation type="list" allowBlank="1" showInputMessage="1" showErrorMessage="1" sqref="P17">
      <formula1>$AS$4:$AS$8</formula1>
    </dataValidation>
    <dataValidation type="list" allowBlank="1" showInputMessage="1" showErrorMessage="1" sqref="O73:O77 O60 O62 O64 O66 O68 O70 O80:O84">
      <formula1>$AZ$3:$AZ$6</formula1>
    </dataValidation>
    <dataValidation type="list" allowBlank="1" showInputMessage="1" showErrorMessage="1" sqref="M44">
      <formula1>$AP$1:$AP$3</formula1>
    </dataValidation>
  </dataValidations>
  <hyperlinks>
    <hyperlink ref="C56" r:id="rId1" display="http://www.wdol.gov/dba.aspx#14"/>
    <hyperlink ref="J56" r:id="rId2" display="http://140.194.76.129/publications/eng-pamphlets/EP_1110-1-8/toc.html"/>
  </hyperlinks>
  <printOptions horizontalCentered="1"/>
  <pageMargins left="0.3" right="0.17" top="0.52" bottom="0.52" header="0.27" footer="0.3"/>
  <pageSetup fitToHeight="0" fitToWidth="1" horizontalDpi="600" verticalDpi="600" orientation="landscape" paperSize="3" scale="77" r:id="rId5"/>
  <headerFooter alignWithMargins="0">
    <oddFooter>&amp;L&amp;D&amp;T&amp;CPage &amp;P of &amp;N</oddFooter>
  </headerFooter>
  <rowBreaks count="1" manualBreakCount="1">
    <brk id="53" max="26" man="1"/>
  </rowBreaks>
  <legacyDrawing r:id="rId4"/>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Z122"/>
  <sheetViews>
    <sheetView zoomScale="65" zoomScaleNormal="65" workbookViewId="0" topLeftCell="A1">
      <pane xSplit="7" ySplit="2" topLeftCell="H3" activePane="bottomRight" state="frozen"/>
      <selection pane="topLeft" activeCell="A1" sqref="A1"/>
      <selection pane="topRight" activeCell="H1" sqref="H1"/>
      <selection pane="bottomLeft" activeCell="A3" sqref="A3"/>
      <selection pane="bottomRight" activeCell="A18" sqref="A18"/>
    </sheetView>
  </sheetViews>
  <sheetFormatPr defaultColWidth="9.140625" defaultRowHeight="12.75"/>
  <cols>
    <col min="1" max="1" width="8.421875" style="1" customWidth="1"/>
    <col min="2" max="7" width="10.7109375" style="1" customWidth="1"/>
    <col min="8" max="8" width="11.2812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8.7109375" style="1" customWidth="1"/>
    <col min="26" max="26" width="9.7109375" style="1" customWidth="1"/>
    <col min="27" max="27" width="5.7109375" style="1" customWidth="1"/>
    <col min="28" max="28" width="11.00390625" style="1" customWidth="1"/>
    <col min="29" max="29" width="11.7109375" style="1" customWidth="1"/>
    <col min="30" max="30" width="29.57421875" style="1" customWidth="1"/>
    <col min="31" max="31" width="24.00390625" style="1" customWidth="1"/>
    <col min="32"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397" t="s">
        <v>3</v>
      </c>
      <c r="B1" s="398"/>
      <c r="C1" s="399"/>
      <c r="D1" s="412">
        <f>Z83</f>
        <v>0</v>
      </c>
      <c r="E1" s="413"/>
      <c r="F1" s="413"/>
      <c r="G1" s="414"/>
      <c r="H1" s="415" t="s">
        <v>112</v>
      </c>
      <c r="I1" s="416"/>
      <c r="J1" s="417">
        <f>IF(J2=0,0,D1/J2)</f>
        <v>0</v>
      </c>
      <c r="K1" s="418"/>
      <c r="L1" s="313" t="s">
        <v>149</v>
      </c>
      <c r="M1" s="314"/>
      <c r="N1" s="314"/>
      <c r="O1" s="314"/>
      <c r="P1" s="314"/>
      <c r="Q1" s="314"/>
      <c r="R1" s="314"/>
      <c r="S1" s="314"/>
      <c r="T1" s="314"/>
      <c r="U1" s="314"/>
      <c r="V1" s="314"/>
      <c r="W1" s="314"/>
      <c r="X1" s="314"/>
      <c r="Y1" s="314"/>
      <c r="Z1" s="314"/>
      <c r="AA1" s="315"/>
    </row>
    <row r="2" spans="1:50" ht="23.25" customHeight="1" thickBot="1">
      <c r="A2" s="402" t="s">
        <v>90</v>
      </c>
      <c r="B2" s="403"/>
      <c r="C2" s="404"/>
      <c r="D2" s="400">
        <v>40932</v>
      </c>
      <c r="E2" s="401"/>
      <c r="F2" s="185" t="s">
        <v>159</v>
      </c>
      <c r="G2" s="187">
        <v>0</v>
      </c>
      <c r="H2" s="319" t="s">
        <v>113</v>
      </c>
      <c r="I2" s="320"/>
      <c r="J2" s="188">
        <v>0</v>
      </c>
      <c r="K2" s="189" t="s">
        <v>179</v>
      </c>
      <c r="L2" s="316"/>
      <c r="M2" s="317"/>
      <c r="N2" s="317"/>
      <c r="O2" s="317"/>
      <c r="P2" s="317"/>
      <c r="Q2" s="317"/>
      <c r="R2" s="317"/>
      <c r="S2" s="317"/>
      <c r="T2" s="317"/>
      <c r="U2" s="317"/>
      <c r="V2" s="317"/>
      <c r="W2" s="317"/>
      <c r="X2" s="317"/>
      <c r="Y2" s="317"/>
      <c r="Z2" s="317"/>
      <c r="AA2" s="318"/>
      <c r="AN2" s="350" t="s">
        <v>56</v>
      </c>
      <c r="AO2" s="422"/>
      <c r="AP2" s="422"/>
      <c r="AQ2" s="422"/>
      <c r="AR2" s="422"/>
      <c r="AS2" s="422"/>
      <c r="AT2" s="422"/>
      <c r="AU2" s="422"/>
      <c r="AV2" s="422"/>
      <c r="AW2" s="422"/>
      <c r="AX2" s="351"/>
    </row>
    <row r="3" spans="1:52" ht="19.5" customHeight="1" thickBo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N3" s="31" t="s">
        <v>34</v>
      </c>
      <c r="AO3" s="32"/>
      <c r="AP3" s="32" t="s">
        <v>26</v>
      </c>
      <c r="AQ3" s="33"/>
      <c r="AR3" s="2"/>
      <c r="AS3" s="31" t="s">
        <v>29</v>
      </c>
      <c r="AT3" s="32"/>
      <c r="AU3" s="33"/>
      <c r="AV3" s="2"/>
      <c r="AW3" s="31" t="s">
        <v>29</v>
      </c>
      <c r="AX3" s="33"/>
      <c r="AZ3" s="1" t="s">
        <v>173</v>
      </c>
    </row>
    <row r="4" spans="1:52" ht="19.5" customHeight="1">
      <c r="A4" s="296" t="s">
        <v>183</v>
      </c>
      <c r="B4" s="297"/>
      <c r="C4" s="297"/>
      <c r="D4" s="297"/>
      <c r="E4" s="297"/>
      <c r="F4" s="297"/>
      <c r="G4" s="297"/>
      <c r="H4" s="297"/>
      <c r="I4" s="297"/>
      <c r="J4" s="297"/>
      <c r="K4" s="297"/>
      <c r="L4" s="297"/>
      <c r="M4" s="297"/>
      <c r="N4" s="297"/>
      <c r="O4" s="297"/>
      <c r="P4" s="297"/>
      <c r="Q4" s="297"/>
      <c r="R4" s="298"/>
      <c r="S4" s="296" t="s">
        <v>182</v>
      </c>
      <c r="T4" s="297"/>
      <c r="U4" s="297"/>
      <c r="V4" s="297"/>
      <c r="W4" s="297"/>
      <c r="X4" s="297"/>
      <c r="Y4" s="297"/>
      <c r="Z4" s="297"/>
      <c r="AA4" s="298"/>
      <c r="AB4" s="11"/>
      <c r="AN4" s="34" t="s">
        <v>35</v>
      </c>
      <c r="AO4" s="35"/>
      <c r="AP4" s="35" t="s">
        <v>27</v>
      </c>
      <c r="AQ4" s="36"/>
      <c r="AR4" s="2"/>
      <c r="AS4" s="34" t="s">
        <v>58</v>
      </c>
      <c r="AT4" s="35"/>
      <c r="AU4" s="36"/>
      <c r="AV4" s="2"/>
      <c r="AW4" s="34" t="s">
        <v>68</v>
      </c>
      <c r="AX4" s="36"/>
      <c r="AZ4" s="1" t="s">
        <v>174</v>
      </c>
    </row>
    <row r="5" spans="1:52" ht="14.25" customHeight="1">
      <c r="A5" s="299"/>
      <c r="B5" s="300"/>
      <c r="C5" s="300"/>
      <c r="D5" s="2"/>
      <c r="E5" s="213"/>
      <c r="F5" s="213"/>
      <c r="G5" s="195"/>
      <c r="H5" s="23"/>
      <c r="I5" s="23"/>
      <c r="J5" s="2"/>
      <c r="K5" s="2"/>
      <c r="L5" s="2"/>
      <c r="M5" s="2"/>
      <c r="N5" s="2"/>
      <c r="O5" s="2"/>
      <c r="P5" s="2"/>
      <c r="Q5" s="2"/>
      <c r="R5" s="8"/>
      <c r="S5" s="7"/>
      <c r="T5" s="2"/>
      <c r="U5" s="2"/>
      <c r="V5" s="2"/>
      <c r="W5" s="2"/>
      <c r="X5" s="2"/>
      <c r="Y5" s="2"/>
      <c r="Z5" s="2"/>
      <c r="AA5" s="8"/>
      <c r="AB5" s="11"/>
      <c r="AN5" s="34"/>
      <c r="AO5" s="35"/>
      <c r="AP5" s="35"/>
      <c r="AQ5" s="36"/>
      <c r="AR5" s="2"/>
      <c r="AS5" s="34" t="s">
        <v>59</v>
      </c>
      <c r="AT5" s="35"/>
      <c r="AU5" s="36"/>
      <c r="AV5" s="2"/>
      <c r="AW5" s="34" t="s">
        <v>69</v>
      </c>
      <c r="AX5" s="36"/>
      <c r="AZ5" s="1" t="s">
        <v>175</v>
      </c>
    </row>
    <row r="6" spans="1:52" ht="14.25" customHeight="1">
      <c r="A6" s="301" t="s">
        <v>91</v>
      </c>
      <c r="B6" s="302"/>
      <c r="C6" s="196"/>
      <c r="D6" s="302" t="s">
        <v>97</v>
      </c>
      <c r="E6" s="302"/>
      <c r="F6" s="302"/>
      <c r="G6" s="2"/>
      <c r="H6" s="302" t="s">
        <v>89</v>
      </c>
      <c r="I6" s="302"/>
      <c r="J6" s="23"/>
      <c r="K6" s="302" t="s">
        <v>88</v>
      </c>
      <c r="L6" s="302"/>
      <c r="M6" s="302"/>
      <c r="N6" s="302"/>
      <c r="O6" s="2"/>
      <c r="P6" s="302" t="s">
        <v>41</v>
      </c>
      <c r="Q6" s="302"/>
      <c r="R6" s="214"/>
      <c r="S6" s="7"/>
      <c r="T6" s="302" t="s">
        <v>15</v>
      </c>
      <c r="U6" s="302"/>
      <c r="V6" s="302"/>
      <c r="W6" s="2"/>
      <c r="X6" s="302" t="s">
        <v>108</v>
      </c>
      <c r="Y6" s="302"/>
      <c r="Z6" s="302"/>
      <c r="AA6" s="8"/>
      <c r="AB6" s="11"/>
      <c r="AN6" s="34"/>
      <c r="AO6" s="35"/>
      <c r="AP6" s="35"/>
      <c r="AQ6" s="36"/>
      <c r="AR6" s="2"/>
      <c r="AS6" s="34" t="s">
        <v>60</v>
      </c>
      <c r="AT6" s="35"/>
      <c r="AU6" s="36"/>
      <c r="AV6" s="2"/>
      <c r="AW6" s="34" t="s">
        <v>67</v>
      </c>
      <c r="AX6" s="36"/>
      <c r="AZ6" s="1" t="s">
        <v>29</v>
      </c>
    </row>
    <row r="7" spans="1:50" ht="14.25" customHeight="1">
      <c r="A7" s="303">
        <f>+'Item 1 '!A7:B7</f>
        <v>0</v>
      </c>
      <c r="B7" s="304"/>
      <c r="C7" s="2"/>
      <c r="D7" s="253">
        <f>+'Item 1 '!D7:F7</f>
        <v>0</v>
      </c>
      <c r="E7" s="305"/>
      <c r="F7" s="254"/>
      <c r="G7" s="2"/>
      <c r="H7" s="306">
        <f>+'Item 1 '!H7:I7</f>
        <v>0</v>
      </c>
      <c r="I7" s="304"/>
      <c r="J7" s="23"/>
      <c r="K7" s="253">
        <f>+'Item 1 '!K7:N7</f>
        <v>0</v>
      </c>
      <c r="L7" s="305"/>
      <c r="M7" s="305"/>
      <c r="N7" s="254"/>
      <c r="O7" s="2"/>
      <c r="P7" s="253"/>
      <c r="Q7" s="254"/>
      <c r="R7" s="214"/>
      <c r="S7" s="7"/>
      <c r="T7" s="308">
        <f>+'Item 1 '!T7:V7</f>
        <v>0</v>
      </c>
      <c r="U7" s="309"/>
      <c r="V7" s="310"/>
      <c r="W7" s="2"/>
      <c r="X7" s="308">
        <f>+'Item 1 '!X7:Z7</f>
        <v>0</v>
      </c>
      <c r="Y7" s="309"/>
      <c r="Z7" s="310"/>
      <c r="AA7" s="8"/>
      <c r="AB7" s="11"/>
      <c r="AN7" s="34" t="s">
        <v>42</v>
      </c>
      <c r="AO7" s="35"/>
      <c r="AP7" s="35" t="s">
        <v>46</v>
      </c>
      <c r="AQ7" s="36"/>
      <c r="AR7" s="2"/>
      <c r="AS7" s="34" t="s">
        <v>61</v>
      </c>
      <c r="AT7" s="35"/>
      <c r="AU7" s="36"/>
      <c r="AV7" s="2"/>
      <c r="AW7" s="34" t="s">
        <v>66</v>
      </c>
      <c r="AX7" s="36"/>
    </row>
    <row r="8" spans="1:50" ht="15" customHeight="1" thickBot="1">
      <c r="A8" s="396" t="s">
        <v>64</v>
      </c>
      <c r="B8" s="307"/>
      <c r="C8" s="2"/>
      <c r="D8" s="307" t="s">
        <v>110</v>
      </c>
      <c r="E8" s="307"/>
      <c r="F8" s="307"/>
      <c r="G8" s="2"/>
      <c r="H8" s="307" t="s">
        <v>111</v>
      </c>
      <c r="I8" s="307"/>
      <c r="J8" s="23"/>
      <c r="K8" s="307" t="s">
        <v>92</v>
      </c>
      <c r="L8" s="307"/>
      <c r="M8" s="307"/>
      <c r="N8" s="307"/>
      <c r="O8" s="2"/>
      <c r="P8" s="302" t="s">
        <v>30</v>
      </c>
      <c r="Q8" s="302"/>
      <c r="R8" s="214"/>
      <c r="S8" s="7"/>
      <c r="T8" s="307" t="s">
        <v>16</v>
      </c>
      <c r="U8" s="307"/>
      <c r="V8" s="307"/>
      <c r="W8" s="2"/>
      <c r="X8" s="302" t="s">
        <v>107</v>
      </c>
      <c r="Y8" s="302"/>
      <c r="Z8" s="302"/>
      <c r="AA8" s="8"/>
      <c r="AB8" s="11"/>
      <c r="AN8" s="34" t="s">
        <v>43</v>
      </c>
      <c r="AO8" s="35"/>
      <c r="AP8" s="35" t="s">
        <v>45</v>
      </c>
      <c r="AQ8" s="36"/>
      <c r="AR8" s="2"/>
      <c r="AS8" s="37" t="s">
        <v>62</v>
      </c>
      <c r="AT8" s="38"/>
      <c r="AU8" s="39"/>
      <c r="AV8" s="2"/>
      <c r="AW8" s="34" t="s">
        <v>70</v>
      </c>
      <c r="AX8" s="36"/>
    </row>
    <row r="9" spans="1:50" ht="15" customHeight="1" thickBot="1">
      <c r="A9" s="303">
        <f>+'Item 1 '!A9:B9</f>
        <v>0</v>
      </c>
      <c r="B9" s="304"/>
      <c r="C9" s="2"/>
      <c r="D9" s="253">
        <f>+'Item 1 '!D9:F9</f>
        <v>0</v>
      </c>
      <c r="E9" s="305"/>
      <c r="F9" s="254"/>
      <c r="G9" s="2"/>
      <c r="H9" s="306">
        <v>3</v>
      </c>
      <c r="I9" s="304"/>
      <c r="J9" s="23"/>
      <c r="K9" s="253">
        <f>+'Item 1 '!K9:N9</f>
        <v>0</v>
      </c>
      <c r="L9" s="305"/>
      <c r="M9" s="305"/>
      <c r="N9" s="254"/>
      <c r="O9" s="2"/>
      <c r="P9" s="253"/>
      <c r="Q9" s="254"/>
      <c r="R9" s="214"/>
      <c r="S9" s="7"/>
      <c r="T9" s="308">
        <f>+'Item 1 '!T9:V9</f>
        <v>0</v>
      </c>
      <c r="U9" s="309"/>
      <c r="V9" s="310"/>
      <c r="W9" s="2"/>
      <c r="X9" s="308">
        <f>+'Item 1 '!X9:Z9</f>
        <v>0</v>
      </c>
      <c r="Y9" s="309"/>
      <c r="Z9" s="310"/>
      <c r="AA9" s="8"/>
      <c r="AB9" s="11"/>
      <c r="AN9" s="34" t="s">
        <v>44</v>
      </c>
      <c r="AO9" s="35"/>
      <c r="AP9" s="35" t="s">
        <v>47</v>
      </c>
      <c r="AQ9" s="36"/>
      <c r="AR9" s="2"/>
      <c r="AV9" s="2"/>
      <c r="AW9" s="37" t="s">
        <v>71</v>
      </c>
      <c r="AX9" s="39"/>
    </row>
    <row r="10" spans="1:48" ht="15" customHeight="1">
      <c r="A10" s="396" t="s">
        <v>33</v>
      </c>
      <c r="B10" s="307"/>
      <c r="C10" s="2"/>
      <c r="D10" s="302" t="s">
        <v>51</v>
      </c>
      <c r="E10" s="302"/>
      <c r="F10" s="302"/>
      <c r="G10" s="2"/>
      <c r="H10" s="307" t="s">
        <v>50</v>
      </c>
      <c r="I10" s="307"/>
      <c r="J10" s="2"/>
      <c r="K10" s="307" t="s">
        <v>106</v>
      </c>
      <c r="L10" s="307"/>
      <c r="M10" s="307"/>
      <c r="N10" s="307"/>
      <c r="O10" s="2"/>
      <c r="P10" s="302" t="s">
        <v>38</v>
      </c>
      <c r="Q10" s="302"/>
      <c r="R10" s="214"/>
      <c r="S10" s="7"/>
      <c r="T10" s="307" t="s">
        <v>17</v>
      </c>
      <c r="U10" s="307"/>
      <c r="V10" s="307"/>
      <c r="W10" s="2"/>
      <c r="X10" s="302" t="s">
        <v>40</v>
      </c>
      <c r="Y10" s="302"/>
      <c r="Z10" s="302"/>
      <c r="AA10" s="8"/>
      <c r="AB10" s="11"/>
      <c r="AN10" s="34" t="s">
        <v>29</v>
      </c>
      <c r="AO10" s="35"/>
      <c r="AP10" s="35"/>
      <c r="AQ10" s="36"/>
      <c r="AR10" s="2"/>
      <c r="AS10" s="2"/>
      <c r="AT10" s="2"/>
      <c r="AU10" s="2"/>
      <c r="AV10" s="2"/>
    </row>
    <row r="11" spans="1:50" ht="15" customHeight="1" thickBot="1">
      <c r="A11" s="303">
        <f>+'Item 1 '!A11:B11</f>
        <v>0</v>
      </c>
      <c r="B11" s="304"/>
      <c r="C11" s="2"/>
      <c r="D11" s="253">
        <f>+'Item 1 '!D11:F11</f>
        <v>0</v>
      </c>
      <c r="E11" s="305"/>
      <c r="F11" s="254"/>
      <c r="G11" s="2"/>
      <c r="H11" s="306">
        <f>+'Item 1 '!H11:I11</f>
        <v>0</v>
      </c>
      <c r="I11" s="304"/>
      <c r="J11" s="2"/>
      <c r="K11" s="253">
        <f>+'Item 1 '!K11:N11</f>
        <v>0</v>
      </c>
      <c r="L11" s="305"/>
      <c r="M11" s="305"/>
      <c r="N11" s="254"/>
      <c r="O11" s="2"/>
      <c r="P11" s="253"/>
      <c r="Q11" s="254"/>
      <c r="R11" s="214"/>
      <c r="S11" s="7"/>
      <c r="T11" s="308">
        <f>+'Item 1 '!T11:V11</f>
        <v>0</v>
      </c>
      <c r="U11" s="309"/>
      <c r="V11" s="310"/>
      <c r="W11" s="2"/>
      <c r="X11" s="308">
        <f>+'Item 1 '!X11:Z11</f>
        <v>0</v>
      </c>
      <c r="Y11" s="309"/>
      <c r="Z11" s="310"/>
      <c r="AA11" s="8"/>
      <c r="AB11" s="11"/>
      <c r="AN11" s="34"/>
      <c r="AO11" s="35"/>
      <c r="AP11" s="35"/>
      <c r="AQ11" s="36"/>
      <c r="AR11" s="2"/>
      <c r="AS11" s="2"/>
      <c r="AT11" s="2"/>
      <c r="AU11" s="2"/>
      <c r="AV11" s="2"/>
      <c r="AW11" s="2"/>
      <c r="AX11" s="8"/>
    </row>
    <row r="12" spans="1:50" ht="15" customHeight="1" thickBot="1">
      <c r="A12" s="396" t="s">
        <v>180</v>
      </c>
      <c r="B12" s="307"/>
      <c r="C12" s="2"/>
      <c r="D12" s="307" t="s">
        <v>52</v>
      </c>
      <c r="E12" s="307"/>
      <c r="F12" s="307"/>
      <c r="G12" s="2"/>
      <c r="H12" s="307" t="s">
        <v>74</v>
      </c>
      <c r="I12" s="307"/>
      <c r="J12" s="2"/>
      <c r="K12" s="307" t="s">
        <v>93</v>
      </c>
      <c r="L12" s="307"/>
      <c r="M12" s="307"/>
      <c r="N12" s="307"/>
      <c r="O12" s="2"/>
      <c r="P12" s="302" t="s">
        <v>39</v>
      </c>
      <c r="Q12" s="302"/>
      <c r="R12" s="214"/>
      <c r="S12" s="7"/>
      <c r="T12" s="302" t="s">
        <v>36</v>
      </c>
      <c r="U12" s="302"/>
      <c r="V12" s="302"/>
      <c r="W12" s="2"/>
      <c r="X12" s="311" t="s">
        <v>116</v>
      </c>
      <c r="Y12" s="311"/>
      <c r="Z12" s="311"/>
      <c r="AA12" s="8"/>
      <c r="AB12" s="11"/>
      <c r="AN12" s="34" t="b">
        <f>IF(K11="Subcontractor",0)</f>
        <v>0</v>
      </c>
      <c r="AO12" s="35" t="s">
        <v>54</v>
      </c>
      <c r="AP12" s="35"/>
      <c r="AQ12" s="36"/>
      <c r="AR12" s="2"/>
      <c r="AS12" s="41" t="s">
        <v>72</v>
      </c>
      <c r="AT12" s="2"/>
      <c r="AU12" s="41">
        <f>X83-X51</f>
        <v>-1E-06</v>
      </c>
      <c r="AV12" s="2"/>
      <c r="AW12" s="136">
        <f>+X57</f>
        <v>0</v>
      </c>
      <c r="AX12" s="8"/>
    </row>
    <row r="13" spans="1:50" ht="15" customHeight="1" thickBot="1">
      <c r="A13" s="303">
        <f>+'Item 1 '!A13:B13</f>
        <v>0</v>
      </c>
      <c r="B13" s="304"/>
      <c r="C13" s="2"/>
      <c r="D13" s="253">
        <f>+'Item 1 '!D13:F13</f>
        <v>0</v>
      </c>
      <c r="E13" s="305"/>
      <c r="F13" s="254"/>
      <c r="G13" s="2"/>
      <c r="H13" s="306">
        <f>+'Item 1 '!H13:I13</f>
        <v>0</v>
      </c>
      <c r="I13" s="304"/>
      <c r="J13" s="2"/>
      <c r="K13" s="253">
        <f>+'Item 1 '!K13:N13</f>
        <v>0</v>
      </c>
      <c r="L13" s="305"/>
      <c r="M13" s="305"/>
      <c r="N13" s="254"/>
      <c r="O13" s="2"/>
      <c r="P13" s="253"/>
      <c r="Q13" s="254"/>
      <c r="R13" s="214"/>
      <c r="S13" s="7"/>
      <c r="T13" s="253" t="str">
        <f>+'Item 1 '!T13:V13</f>
        <v>No</v>
      </c>
      <c r="U13" s="305"/>
      <c r="V13" s="254"/>
      <c r="W13" s="2"/>
      <c r="X13" s="253" t="str">
        <f>+'Item 1 '!X13:Z13</f>
        <v>Yes</v>
      </c>
      <c r="Y13" s="305"/>
      <c r="Z13" s="254"/>
      <c r="AA13" s="8"/>
      <c r="AB13" s="11"/>
      <c r="AN13" s="37">
        <f>IF(T13="No",0)</f>
        <v>0</v>
      </c>
      <c r="AO13" s="38" t="s">
        <v>55</v>
      </c>
      <c r="AP13" s="38"/>
      <c r="AQ13" s="39"/>
      <c r="AR13" s="10"/>
      <c r="AS13" s="42" t="s">
        <v>73</v>
      </c>
      <c r="AT13" s="10"/>
      <c r="AU13" s="42">
        <f>AU12/X51</f>
        <v>-1</v>
      </c>
      <c r="AV13" s="10"/>
      <c r="AW13" s="10"/>
      <c r="AX13" s="79"/>
    </row>
    <row r="14" spans="1:28" ht="15" customHeight="1">
      <c r="A14" s="396" t="s">
        <v>32</v>
      </c>
      <c r="B14" s="307"/>
      <c r="C14" s="2"/>
      <c r="D14" s="302" t="s">
        <v>181</v>
      </c>
      <c r="E14" s="302"/>
      <c r="F14" s="302"/>
      <c r="G14" s="2"/>
      <c r="H14" s="395" t="s">
        <v>53</v>
      </c>
      <c r="I14" s="395"/>
      <c r="J14" s="2"/>
      <c r="K14" s="307" t="s">
        <v>94</v>
      </c>
      <c r="L14" s="307"/>
      <c r="M14" s="307"/>
      <c r="N14" s="307"/>
      <c r="O14" s="2"/>
      <c r="P14" s="302" t="s">
        <v>65</v>
      </c>
      <c r="Q14" s="302"/>
      <c r="R14" s="214"/>
      <c r="S14" s="7"/>
      <c r="T14" s="311" t="s">
        <v>37</v>
      </c>
      <c r="U14" s="311"/>
      <c r="V14" s="311"/>
      <c r="W14" s="2"/>
      <c r="X14" s="311" t="s">
        <v>76</v>
      </c>
      <c r="Y14" s="311"/>
      <c r="Z14" s="311"/>
      <c r="AA14" s="8"/>
      <c r="AB14" s="11"/>
    </row>
    <row r="15" spans="1:37" ht="15" customHeight="1">
      <c r="A15" s="303">
        <f>+'Item 1 '!A15:B15</f>
        <v>0</v>
      </c>
      <c r="B15" s="304"/>
      <c r="C15" s="2"/>
      <c r="D15" s="253">
        <f>+'Item 1 '!D15:F15</f>
        <v>0</v>
      </c>
      <c r="E15" s="305"/>
      <c r="F15" s="254"/>
      <c r="G15" s="2"/>
      <c r="H15" s="306">
        <f>+'Item 1 '!H15:I15</f>
        <v>0</v>
      </c>
      <c r="I15" s="304"/>
      <c r="J15" s="2"/>
      <c r="K15" s="253">
        <f>+'Item 1 '!K15:N15</f>
        <v>0</v>
      </c>
      <c r="L15" s="305"/>
      <c r="M15" s="305"/>
      <c r="N15" s="254"/>
      <c r="O15" s="2"/>
      <c r="P15" s="253"/>
      <c r="Q15" s="254"/>
      <c r="R15" s="214"/>
      <c r="S15" s="7"/>
      <c r="T15" s="386" t="str">
        <f ca="1">+CELL("Filename")</f>
        <v>V:\DSC Workflow\WEB SITE\ContractModSpec_1-24-13\[ContractorEstimateForm_1-24-13.xls]Item 1 </v>
      </c>
      <c r="U15" s="387"/>
      <c r="V15" s="388"/>
      <c r="W15" s="2"/>
      <c r="X15" s="253" t="str">
        <f>+'Item 1 '!X15:Z15</f>
        <v>No</v>
      </c>
      <c r="Y15" s="305"/>
      <c r="Z15" s="254"/>
      <c r="AA15" s="8"/>
      <c r="AB15" s="11"/>
      <c r="AE15" s="190"/>
      <c r="AF15" s="190"/>
      <c r="AG15" s="190"/>
      <c r="AH15" s="190"/>
      <c r="AI15" s="190"/>
      <c r="AJ15" s="190"/>
      <c r="AK15" s="190"/>
    </row>
    <row r="16" spans="1:37" ht="15" customHeight="1">
      <c r="A16" s="396" t="s">
        <v>109</v>
      </c>
      <c r="B16" s="307"/>
      <c r="C16" s="2"/>
      <c r="D16" s="307" t="s">
        <v>181</v>
      </c>
      <c r="E16" s="307"/>
      <c r="F16" s="307"/>
      <c r="G16" s="2"/>
      <c r="H16" s="395" t="s">
        <v>181</v>
      </c>
      <c r="I16" s="395"/>
      <c r="J16" s="2"/>
      <c r="K16" s="307" t="s">
        <v>95</v>
      </c>
      <c r="L16" s="307"/>
      <c r="M16" s="307"/>
      <c r="N16" s="307"/>
      <c r="O16" s="2"/>
      <c r="P16" s="302" t="s">
        <v>57</v>
      </c>
      <c r="Q16" s="302"/>
      <c r="R16" s="214"/>
      <c r="S16" s="7"/>
      <c r="T16" s="389"/>
      <c r="U16" s="390"/>
      <c r="V16" s="391"/>
      <c r="W16" s="2"/>
      <c r="X16" s="311" t="s">
        <v>77</v>
      </c>
      <c r="Y16" s="311"/>
      <c r="Z16" s="311"/>
      <c r="AA16" s="8"/>
      <c r="AB16" s="44"/>
      <c r="AE16" s="191"/>
      <c r="AF16" s="191"/>
      <c r="AG16" s="191"/>
      <c r="AH16" s="191"/>
      <c r="AI16" s="191"/>
      <c r="AJ16" s="191"/>
      <c r="AK16" s="192"/>
    </row>
    <row r="17" spans="1:37" ht="15" customHeight="1">
      <c r="A17" s="303">
        <f>+'Item 1 '!A17:B17</f>
        <v>0</v>
      </c>
      <c r="B17" s="304"/>
      <c r="C17" s="2"/>
      <c r="D17" s="253">
        <f>+'Item 1 '!D17:F17</f>
        <v>0</v>
      </c>
      <c r="E17" s="305"/>
      <c r="F17" s="254"/>
      <c r="G17" s="2"/>
      <c r="H17" s="306">
        <f>+'Item 1 '!H17:I17</f>
        <v>0</v>
      </c>
      <c r="I17" s="304"/>
      <c r="J17" s="2"/>
      <c r="K17" s="253">
        <f>+'Item 1 '!K17:N17</f>
        <v>0</v>
      </c>
      <c r="L17" s="305"/>
      <c r="M17" s="305"/>
      <c r="N17" s="254"/>
      <c r="O17" s="2"/>
      <c r="P17" s="253"/>
      <c r="Q17" s="254"/>
      <c r="R17" s="214"/>
      <c r="S17" s="7"/>
      <c r="T17" s="392"/>
      <c r="U17" s="393"/>
      <c r="V17" s="394"/>
      <c r="W17" s="2"/>
      <c r="X17" s="253" t="str">
        <f>+'Item 1 '!X17:Z17</f>
        <v>No</v>
      </c>
      <c r="Y17" s="305"/>
      <c r="Z17" s="254"/>
      <c r="AA17" s="8"/>
      <c r="AB17" s="44"/>
      <c r="AE17" s="193"/>
      <c r="AF17" s="193"/>
      <c r="AG17" s="193"/>
      <c r="AH17" s="193"/>
      <c r="AI17" s="193"/>
      <c r="AJ17" s="193"/>
      <c r="AK17" s="194"/>
    </row>
    <row r="18" spans="1:37" ht="15" customHeight="1" thickBot="1">
      <c r="A18" s="215"/>
      <c r="B18" s="40"/>
      <c r="C18" s="40"/>
      <c r="D18" s="40"/>
      <c r="E18" s="40"/>
      <c r="F18" s="40"/>
      <c r="G18" s="40"/>
      <c r="H18" s="216"/>
      <c r="I18" s="216"/>
      <c r="J18" s="216"/>
      <c r="K18" s="216"/>
      <c r="L18" s="216"/>
      <c r="M18" s="216"/>
      <c r="N18" s="10"/>
      <c r="O18" s="10"/>
      <c r="P18" s="10"/>
      <c r="Q18" s="10"/>
      <c r="R18" s="79"/>
      <c r="S18" s="212"/>
      <c r="T18" s="208"/>
      <c r="U18" s="208"/>
      <c r="V18" s="208"/>
      <c r="W18" s="209"/>
      <c r="X18" s="210"/>
      <c r="Y18" s="210"/>
      <c r="Z18" s="210"/>
      <c r="AA18" s="211"/>
      <c r="AB18" s="44"/>
      <c r="AE18" s="193"/>
      <c r="AF18" s="193"/>
      <c r="AG18" s="193"/>
      <c r="AH18" s="193"/>
      <c r="AI18" s="193"/>
      <c r="AJ18" s="193"/>
      <c r="AK18" s="193"/>
    </row>
    <row r="19" spans="1:28" ht="19.5" customHeight="1" thickBot="1">
      <c r="A19" s="46"/>
      <c r="B19" s="46"/>
      <c r="C19" s="46"/>
      <c r="D19" s="46"/>
      <c r="E19" s="46"/>
      <c r="F19" s="97"/>
      <c r="G19" s="97"/>
      <c r="H19" s="46"/>
      <c r="I19" s="46"/>
      <c r="J19" s="46"/>
      <c r="K19" s="46"/>
      <c r="L19" s="46"/>
      <c r="M19" s="46"/>
      <c r="N19" s="46"/>
      <c r="O19" s="46"/>
      <c r="P19" s="46"/>
      <c r="Q19" s="46"/>
      <c r="R19" s="46"/>
      <c r="S19" s="46"/>
      <c r="T19" s="46"/>
      <c r="U19" s="46"/>
      <c r="V19" s="46"/>
      <c r="W19" s="46"/>
      <c r="X19" s="46"/>
      <c r="Y19" s="46"/>
      <c r="Z19" s="46"/>
      <c r="AA19" s="46"/>
      <c r="AB19" s="11"/>
    </row>
    <row r="20" spans="1:28" ht="16.5" customHeight="1" thickBot="1">
      <c r="A20" s="197"/>
      <c r="B20" s="372" t="s">
        <v>10</v>
      </c>
      <c r="C20" s="373"/>
      <c r="D20" s="373"/>
      <c r="E20" s="374"/>
      <c r="F20" s="378" t="s">
        <v>118</v>
      </c>
      <c r="G20" s="379"/>
      <c r="H20" s="382" t="s">
        <v>7</v>
      </c>
      <c r="I20" s="383"/>
      <c r="J20" s="383"/>
      <c r="K20" s="383"/>
      <c r="L20" s="384"/>
      <c r="M20" s="385" t="s">
        <v>2</v>
      </c>
      <c r="N20" s="385"/>
      <c r="O20" s="385"/>
      <c r="P20" s="385"/>
      <c r="Q20" s="382" t="s">
        <v>0</v>
      </c>
      <c r="R20" s="383"/>
      <c r="S20" s="383"/>
      <c r="T20" s="384"/>
      <c r="U20" s="382" t="s">
        <v>9</v>
      </c>
      <c r="V20" s="383"/>
      <c r="W20" s="383"/>
      <c r="X20" s="384"/>
      <c r="Y20" s="92"/>
      <c r="Z20" s="93"/>
      <c r="AA20" s="100"/>
      <c r="AB20" s="11"/>
    </row>
    <row r="21" spans="1:28" ht="18" customHeight="1" thickBot="1">
      <c r="A21" s="57" t="s">
        <v>11</v>
      </c>
      <c r="B21" s="375"/>
      <c r="C21" s="376"/>
      <c r="D21" s="376"/>
      <c r="E21" s="377"/>
      <c r="F21" s="380" t="s">
        <v>117</v>
      </c>
      <c r="G21" s="381"/>
      <c r="H21" s="410" t="s">
        <v>4</v>
      </c>
      <c r="I21" s="410"/>
      <c r="J21" s="184" t="s">
        <v>19</v>
      </c>
      <c r="K21" s="58" t="s">
        <v>178</v>
      </c>
      <c r="L21" s="184" t="s">
        <v>5</v>
      </c>
      <c r="M21" s="410" t="s">
        <v>4</v>
      </c>
      <c r="N21" s="410"/>
      <c r="O21" s="184" t="s">
        <v>19</v>
      </c>
      <c r="P21" s="184" t="s">
        <v>5</v>
      </c>
      <c r="Q21" s="410" t="s">
        <v>4</v>
      </c>
      <c r="R21" s="410"/>
      <c r="S21" s="184" t="s">
        <v>19</v>
      </c>
      <c r="T21" s="184" t="s">
        <v>5</v>
      </c>
      <c r="U21" s="59" t="s">
        <v>6</v>
      </c>
      <c r="V21" s="184" t="s">
        <v>49</v>
      </c>
      <c r="W21" s="184" t="s">
        <v>14</v>
      </c>
      <c r="X21" s="184" t="s">
        <v>5</v>
      </c>
      <c r="Y21" s="375" t="s">
        <v>31</v>
      </c>
      <c r="Z21" s="376"/>
      <c r="AA21" s="423"/>
      <c r="AB21" s="11"/>
    </row>
    <row r="22" spans="1:30" ht="17.25" customHeight="1" thickBot="1">
      <c r="A22" s="60"/>
      <c r="B22" s="419" t="s">
        <v>12</v>
      </c>
      <c r="C22" s="419"/>
      <c r="D22" s="419"/>
      <c r="E22" s="419"/>
      <c r="F22" s="61"/>
      <c r="G22" s="61"/>
      <c r="H22" s="183"/>
      <c r="I22" s="183"/>
      <c r="J22" s="183"/>
      <c r="K22" s="183"/>
      <c r="L22" s="183"/>
      <c r="M22" s="183"/>
      <c r="N22" s="183"/>
      <c r="O22" s="183"/>
      <c r="P22" s="183"/>
      <c r="Q22" s="183"/>
      <c r="R22" s="183"/>
      <c r="S22" s="183"/>
      <c r="T22" s="183"/>
      <c r="U22" s="183"/>
      <c r="V22" s="183"/>
      <c r="W22" s="183"/>
      <c r="X22" s="183"/>
      <c r="Y22" s="198"/>
      <c r="Z22" s="91"/>
      <c r="AA22" s="199"/>
      <c r="AB22" s="11"/>
      <c r="AD22" s="22"/>
    </row>
    <row r="23" spans="1:35" ht="15" customHeight="1" thickBot="1">
      <c r="A23" s="62">
        <v>1</v>
      </c>
      <c r="B23" s="420"/>
      <c r="C23" s="421"/>
      <c r="D23" s="421"/>
      <c r="E23" s="421"/>
      <c r="F23" s="70">
        <v>0</v>
      </c>
      <c r="G23" s="71" t="s">
        <v>20</v>
      </c>
      <c r="H23" s="63">
        <v>0</v>
      </c>
      <c r="I23" s="64" t="s">
        <v>21</v>
      </c>
      <c r="J23" s="66">
        <v>0</v>
      </c>
      <c r="K23" s="65">
        <f aca="true" t="shared" si="0" ref="K23:K28">IF(H23&lt;&gt;0,F23/H23,0)</f>
        <v>0</v>
      </c>
      <c r="L23" s="67">
        <f aca="true" t="shared" si="1" ref="L23:L28">-J23*H23</f>
        <v>0</v>
      </c>
      <c r="M23" s="63">
        <v>0</v>
      </c>
      <c r="N23" s="64" t="s">
        <v>20</v>
      </c>
      <c r="O23" s="66">
        <v>0</v>
      </c>
      <c r="P23" s="67">
        <f aca="true" t="shared" si="2" ref="P23:P28">-O23*M23</f>
        <v>0</v>
      </c>
      <c r="Q23" s="63">
        <v>0</v>
      </c>
      <c r="R23" s="64" t="s">
        <v>21</v>
      </c>
      <c r="S23" s="66">
        <v>0</v>
      </c>
      <c r="T23" s="67">
        <f aca="true" t="shared" si="3" ref="T23:T28">-S23*Q23</f>
        <v>0</v>
      </c>
      <c r="U23" s="68">
        <f>+T23+P23+L23</f>
        <v>0</v>
      </c>
      <c r="V23" s="69">
        <f aca="true" t="shared" si="4" ref="V23:V28">SUM($T$11+$T$9+$T$7)</f>
        <v>0</v>
      </c>
      <c r="W23" s="68">
        <f>U23*V23</f>
        <v>0</v>
      </c>
      <c r="X23" s="121">
        <f>W23+U23</f>
        <v>0</v>
      </c>
      <c r="Y23" s="365">
        <f aca="true" t="shared" si="5" ref="Y23:Y28">IF(F23=0,0,X23/F23)</f>
        <v>0</v>
      </c>
      <c r="Z23" s="365"/>
      <c r="AA23" s="116" t="str">
        <f aca="true" t="shared" si="6" ref="AA23:AA28">+G23</f>
        <v>sf</v>
      </c>
      <c r="AB23" s="11"/>
      <c r="AH23" s="5"/>
      <c r="AI23" s="6"/>
    </row>
    <row r="24" spans="1:35" ht="15" customHeight="1" thickBot="1">
      <c r="A24" s="72">
        <v>2</v>
      </c>
      <c r="B24" s="371"/>
      <c r="C24" s="367"/>
      <c r="D24" s="367"/>
      <c r="E24" s="367"/>
      <c r="F24" s="82">
        <v>0</v>
      </c>
      <c r="G24" s="83" t="s">
        <v>20</v>
      </c>
      <c r="H24" s="73">
        <v>0</v>
      </c>
      <c r="I24" s="74" t="s">
        <v>21</v>
      </c>
      <c r="J24" s="75">
        <v>0</v>
      </c>
      <c r="K24" s="65">
        <f t="shared" si="0"/>
        <v>0</v>
      </c>
      <c r="L24" s="67">
        <f t="shared" si="1"/>
        <v>0</v>
      </c>
      <c r="M24" s="73">
        <v>0</v>
      </c>
      <c r="N24" s="74" t="s">
        <v>20</v>
      </c>
      <c r="O24" s="75">
        <v>0</v>
      </c>
      <c r="P24" s="67">
        <f t="shared" si="2"/>
        <v>0</v>
      </c>
      <c r="Q24" s="73">
        <v>0</v>
      </c>
      <c r="R24" s="64" t="s">
        <v>21</v>
      </c>
      <c r="S24" s="75">
        <v>0</v>
      </c>
      <c r="T24" s="67">
        <f t="shared" si="3"/>
        <v>0</v>
      </c>
      <c r="U24" s="68">
        <f aca="true" t="shared" si="7" ref="U24:U50">+T24+P24+L24</f>
        <v>0</v>
      </c>
      <c r="V24" s="69">
        <f t="shared" si="4"/>
        <v>0</v>
      </c>
      <c r="W24" s="68">
        <f aca="true" t="shared" si="8" ref="W24:W50">U24*V24</f>
        <v>0</v>
      </c>
      <c r="X24" s="122">
        <f aca="true" t="shared" si="9" ref="X24:X50">W24+U24</f>
        <v>0</v>
      </c>
      <c r="Y24" s="365">
        <f t="shared" si="5"/>
        <v>0</v>
      </c>
      <c r="Z24" s="365"/>
      <c r="AA24" s="116" t="str">
        <f t="shared" si="6"/>
        <v>sf</v>
      </c>
      <c r="AB24" s="11"/>
      <c r="AH24" s="5"/>
      <c r="AI24" s="6"/>
    </row>
    <row r="25" spans="1:28" ht="15" customHeight="1" thickBot="1">
      <c r="A25" s="72">
        <v>3</v>
      </c>
      <c r="B25" s="366"/>
      <c r="C25" s="367"/>
      <c r="D25" s="367"/>
      <c r="E25" s="367"/>
      <c r="F25" s="82">
        <v>0</v>
      </c>
      <c r="G25" s="83" t="s">
        <v>20</v>
      </c>
      <c r="H25" s="73">
        <v>0</v>
      </c>
      <c r="I25" s="74" t="s">
        <v>21</v>
      </c>
      <c r="J25" s="75">
        <v>0</v>
      </c>
      <c r="K25" s="65">
        <f t="shared" si="0"/>
        <v>0</v>
      </c>
      <c r="L25" s="67">
        <f t="shared" si="1"/>
        <v>0</v>
      </c>
      <c r="M25" s="73">
        <v>0</v>
      </c>
      <c r="N25" s="74" t="s">
        <v>20</v>
      </c>
      <c r="O25" s="75">
        <v>0</v>
      </c>
      <c r="P25" s="67">
        <f t="shared" si="2"/>
        <v>0</v>
      </c>
      <c r="Q25" s="73">
        <v>0</v>
      </c>
      <c r="R25" s="64" t="s">
        <v>21</v>
      </c>
      <c r="S25" s="75">
        <v>0</v>
      </c>
      <c r="T25" s="67">
        <f t="shared" si="3"/>
        <v>0</v>
      </c>
      <c r="U25" s="68">
        <f t="shared" si="7"/>
        <v>0</v>
      </c>
      <c r="V25" s="69">
        <f t="shared" si="4"/>
        <v>0</v>
      </c>
      <c r="W25" s="68">
        <f t="shared" si="8"/>
        <v>0</v>
      </c>
      <c r="X25" s="122">
        <f t="shared" si="9"/>
        <v>0</v>
      </c>
      <c r="Y25" s="365">
        <f t="shared" si="5"/>
        <v>0</v>
      </c>
      <c r="Z25" s="365"/>
      <c r="AA25" s="116" t="str">
        <f t="shared" si="6"/>
        <v>sf</v>
      </c>
      <c r="AB25" s="11"/>
    </row>
    <row r="26" spans="1:28" ht="15" customHeight="1" thickBot="1">
      <c r="A26" s="72">
        <v>4</v>
      </c>
      <c r="B26" s="371"/>
      <c r="C26" s="367"/>
      <c r="D26" s="367"/>
      <c r="E26" s="367"/>
      <c r="F26" s="82">
        <v>0</v>
      </c>
      <c r="G26" s="83" t="s">
        <v>20</v>
      </c>
      <c r="H26" s="73">
        <v>0</v>
      </c>
      <c r="I26" s="74" t="s">
        <v>21</v>
      </c>
      <c r="J26" s="75">
        <v>0</v>
      </c>
      <c r="K26" s="65">
        <f t="shared" si="0"/>
        <v>0</v>
      </c>
      <c r="L26" s="67">
        <f t="shared" si="1"/>
        <v>0</v>
      </c>
      <c r="M26" s="73">
        <v>0</v>
      </c>
      <c r="N26" s="74" t="s">
        <v>20</v>
      </c>
      <c r="O26" s="75">
        <v>0</v>
      </c>
      <c r="P26" s="67">
        <f t="shared" si="2"/>
        <v>0</v>
      </c>
      <c r="Q26" s="73">
        <v>0</v>
      </c>
      <c r="R26" s="64" t="s">
        <v>21</v>
      </c>
      <c r="S26" s="75">
        <v>0</v>
      </c>
      <c r="T26" s="67">
        <f t="shared" si="3"/>
        <v>0</v>
      </c>
      <c r="U26" s="68">
        <f t="shared" si="7"/>
        <v>0</v>
      </c>
      <c r="V26" s="69">
        <f t="shared" si="4"/>
        <v>0</v>
      </c>
      <c r="W26" s="68">
        <f t="shared" si="8"/>
        <v>0</v>
      </c>
      <c r="X26" s="122">
        <f t="shared" si="9"/>
        <v>0</v>
      </c>
      <c r="Y26" s="365">
        <f t="shared" si="5"/>
        <v>0</v>
      </c>
      <c r="Z26" s="365"/>
      <c r="AA26" s="116" t="str">
        <f t="shared" si="6"/>
        <v>sf</v>
      </c>
      <c r="AB26" s="11"/>
    </row>
    <row r="27" spans="1:35" ht="15" customHeight="1" thickBot="1">
      <c r="A27" s="72">
        <v>5</v>
      </c>
      <c r="B27" s="366"/>
      <c r="C27" s="367"/>
      <c r="D27" s="367"/>
      <c r="E27" s="367"/>
      <c r="F27" s="82">
        <v>0</v>
      </c>
      <c r="G27" s="83" t="s">
        <v>20</v>
      </c>
      <c r="H27" s="73">
        <v>0</v>
      </c>
      <c r="I27" s="74" t="s">
        <v>21</v>
      </c>
      <c r="J27" s="75">
        <v>0</v>
      </c>
      <c r="K27" s="65">
        <f t="shared" si="0"/>
        <v>0</v>
      </c>
      <c r="L27" s="67">
        <f t="shared" si="1"/>
        <v>0</v>
      </c>
      <c r="M27" s="73">
        <v>0</v>
      </c>
      <c r="N27" s="74" t="s">
        <v>20</v>
      </c>
      <c r="O27" s="75">
        <v>0</v>
      </c>
      <c r="P27" s="67">
        <f t="shared" si="2"/>
        <v>0</v>
      </c>
      <c r="Q27" s="73">
        <v>0</v>
      </c>
      <c r="R27" s="64" t="s">
        <v>21</v>
      </c>
      <c r="S27" s="75">
        <v>0</v>
      </c>
      <c r="T27" s="67">
        <f t="shared" si="3"/>
        <v>0</v>
      </c>
      <c r="U27" s="68">
        <f t="shared" si="7"/>
        <v>0</v>
      </c>
      <c r="V27" s="69">
        <f t="shared" si="4"/>
        <v>0</v>
      </c>
      <c r="W27" s="68">
        <f t="shared" si="8"/>
        <v>0</v>
      </c>
      <c r="X27" s="122">
        <f t="shared" si="9"/>
        <v>0</v>
      </c>
      <c r="Y27" s="365">
        <f t="shared" si="5"/>
        <v>0</v>
      </c>
      <c r="Z27" s="365"/>
      <c r="AA27" s="116" t="str">
        <f t="shared" si="6"/>
        <v>sf</v>
      </c>
      <c r="AB27" s="11"/>
      <c r="AI27" s="4"/>
    </row>
    <row r="28" spans="1:35" ht="15" customHeight="1" thickBot="1">
      <c r="A28" s="72">
        <v>6</v>
      </c>
      <c r="B28" s="371"/>
      <c r="C28" s="367"/>
      <c r="D28" s="367"/>
      <c r="E28" s="367"/>
      <c r="F28" s="82">
        <v>0</v>
      </c>
      <c r="G28" s="106" t="s">
        <v>20</v>
      </c>
      <c r="H28" s="73">
        <v>0</v>
      </c>
      <c r="I28" s="74" t="s">
        <v>21</v>
      </c>
      <c r="J28" s="75">
        <v>0</v>
      </c>
      <c r="K28" s="65">
        <f t="shared" si="0"/>
        <v>0</v>
      </c>
      <c r="L28" s="67">
        <f t="shared" si="1"/>
        <v>0</v>
      </c>
      <c r="M28" s="73">
        <v>0</v>
      </c>
      <c r="N28" s="74" t="s">
        <v>20</v>
      </c>
      <c r="O28" s="75">
        <v>0</v>
      </c>
      <c r="P28" s="67">
        <f t="shared" si="2"/>
        <v>0</v>
      </c>
      <c r="Q28" s="73">
        <v>0</v>
      </c>
      <c r="R28" s="64" t="s">
        <v>21</v>
      </c>
      <c r="S28" s="75">
        <v>0</v>
      </c>
      <c r="T28" s="67">
        <f t="shared" si="3"/>
        <v>0</v>
      </c>
      <c r="U28" s="68">
        <f>+T28+P28+L28</f>
        <v>0</v>
      </c>
      <c r="V28" s="69">
        <f t="shared" si="4"/>
        <v>0</v>
      </c>
      <c r="W28" s="68">
        <f>U28*V28</f>
        <v>0</v>
      </c>
      <c r="X28" s="122">
        <f>W28+U28</f>
        <v>0</v>
      </c>
      <c r="Y28" s="365">
        <f t="shared" si="5"/>
        <v>0</v>
      </c>
      <c r="Z28" s="365"/>
      <c r="AA28" s="116" t="str">
        <f t="shared" si="6"/>
        <v>sf</v>
      </c>
      <c r="AB28" s="11"/>
      <c r="AI28" s="4"/>
    </row>
    <row r="29" spans="1:35" ht="15" customHeight="1" thickBot="1">
      <c r="A29" s="60"/>
      <c r="B29" s="411" t="s">
        <v>13</v>
      </c>
      <c r="C29" s="411"/>
      <c r="D29" s="411"/>
      <c r="E29" s="411"/>
      <c r="F29" s="78"/>
      <c r="G29" s="78"/>
      <c r="H29" s="77"/>
      <c r="I29" s="77"/>
      <c r="J29" s="77"/>
      <c r="K29" s="77"/>
      <c r="L29" s="77"/>
      <c r="M29" s="77"/>
      <c r="N29" s="77"/>
      <c r="O29" s="77"/>
      <c r="P29" s="77"/>
      <c r="Q29" s="77"/>
      <c r="R29" s="77"/>
      <c r="S29" s="77"/>
      <c r="T29" s="77"/>
      <c r="U29" s="77"/>
      <c r="V29" s="77"/>
      <c r="W29" s="77"/>
      <c r="X29" s="123"/>
      <c r="Y29" s="125"/>
      <c r="Z29" s="126"/>
      <c r="AA29" s="124"/>
      <c r="AB29" s="11"/>
      <c r="AI29" s="6"/>
    </row>
    <row r="30" spans="1:30" ht="15" customHeight="1" thickBot="1">
      <c r="A30" s="72">
        <v>7</v>
      </c>
      <c r="B30" s="366"/>
      <c r="C30" s="367"/>
      <c r="D30" s="367"/>
      <c r="E30" s="367"/>
      <c r="F30" s="82">
        <v>0</v>
      </c>
      <c r="G30" s="83" t="s">
        <v>20</v>
      </c>
      <c r="H30" s="63">
        <v>0</v>
      </c>
      <c r="I30" s="64" t="s">
        <v>21</v>
      </c>
      <c r="J30" s="66">
        <v>0</v>
      </c>
      <c r="K30" s="65">
        <f aca="true" t="shared" si="10" ref="K30:K43">IF(H30&lt;&gt;0,F30/H30,0)</f>
        <v>0</v>
      </c>
      <c r="L30" s="67">
        <f aca="true" t="shared" si="11" ref="L30:L43">J30*H30</f>
        <v>0</v>
      </c>
      <c r="M30" s="76">
        <v>0</v>
      </c>
      <c r="N30" s="74" t="s">
        <v>20</v>
      </c>
      <c r="O30" s="66">
        <v>0</v>
      </c>
      <c r="P30" s="67">
        <f aca="true" t="shared" si="12" ref="P30:P49">O30*M30</f>
        <v>0</v>
      </c>
      <c r="Q30" s="76">
        <v>0</v>
      </c>
      <c r="R30" s="64" t="s">
        <v>21</v>
      </c>
      <c r="S30" s="66">
        <v>0</v>
      </c>
      <c r="T30" s="67">
        <f aca="true" t="shared" si="13" ref="T30:T50">S30*Q30</f>
        <v>0</v>
      </c>
      <c r="U30" s="68">
        <f t="shared" si="7"/>
        <v>0</v>
      </c>
      <c r="V30" s="69">
        <f aca="true" t="shared" si="14" ref="V30:V43">SUM($T$11+$T$9+$T$7)</f>
        <v>0</v>
      </c>
      <c r="W30" s="68">
        <f t="shared" si="8"/>
        <v>0</v>
      </c>
      <c r="X30" s="122">
        <f t="shared" si="9"/>
        <v>0</v>
      </c>
      <c r="Y30" s="365">
        <f aca="true" t="shared" si="15" ref="Y30:Y43">IF(F30=0,0,X30/F30)</f>
        <v>0</v>
      </c>
      <c r="Z30" s="365"/>
      <c r="AA30" s="116" t="str">
        <f aca="true" t="shared" si="16" ref="AA30:AA43">+G30</f>
        <v>sf</v>
      </c>
      <c r="AB30" s="11"/>
      <c r="AD30" s="12"/>
    </row>
    <row r="31" spans="1:34" ht="15" customHeight="1" thickBot="1">
      <c r="A31" s="72">
        <v>8</v>
      </c>
      <c r="B31" s="366"/>
      <c r="C31" s="367"/>
      <c r="D31" s="367"/>
      <c r="E31" s="367"/>
      <c r="F31" s="82">
        <v>0</v>
      </c>
      <c r="G31" s="83" t="s">
        <v>20</v>
      </c>
      <c r="H31" s="63">
        <v>0</v>
      </c>
      <c r="I31" s="64" t="s">
        <v>21</v>
      </c>
      <c r="J31" s="66">
        <v>0</v>
      </c>
      <c r="K31" s="65">
        <f t="shared" si="10"/>
        <v>0</v>
      </c>
      <c r="L31" s="67">
        <f t="shared" si="11"/>
        <v>0</v>
      </c>
      <c r="M31" s="76">
        <v>0</v>
      </c>
      <c r="N31" s="74" t="s">
        <v>20</v>
      </c>
      <c r="O31" s="66">
        <v>0</v>
      </c>
      <c r="P31" s="67">
        <f t="shared" si="12"/>
        <v>0</v>
      </c>
      <c r="Q31" s="76">
        <v>0</v>
      </c>
      <c r="R31" s="64" t="s">
        <v>21</v>
      </c>
      <c r="S31" s="66">
        <v>0</v>
      </c>
      <c r="T31" s="67">
        <f t="shared" si="13"/>
        <v>0</v>
      </c>
      <c r="U31" s="68">
        <f t="shared" si="7"/>
        <v>0</v>
      </c>
      <c r="V31" s="69">
        <f t="shared" si="14"/>
        <v>0</v>
      </c>
      <c r="W31" s="68">
        <f t="shared" si="8"/>
        <v>0</v>
      </c>
      <c r="X31" s="122">
        <f t="shared" si="9"/>
        <v>0</v>
      </c>
      <c r="Y31" s="365">
        <f t="shared" si="15"/>
        <v>0</v>
      </c>
      <c r="Z31" s="365"/>
      <c r="AA31" s="116" t="str">
        <f t="shared" si="16"/>
        <v>sf</v>
      </c>
      <c r="AB31" s="11"/>
      <c r="AD31" s="12"/>
      <c r="AH31" s="4"/>
    </row>
    <row r="32" spans="1:34" ht="15" customHeight="1" thickBot="1">
      <c r="A32" s="72">
        <v>9</v>
      </c>
      <c r="B32" s="366"/>
      <c r="C32" s="367"/>
      <c r="D32" s="367"/>
      <c r="E32" s="367"/>
      <c r="F32" s="82">
        <v>0</v>
      </c>
      <c r="G32" s="83" t="s">
        <v>20</v>
      </c>
      <c r="H32" s="63">
        <v>0</v>
      </c>
      <c r="I32" s="64" t="s">
        <v>21</v>
      </c>
      <c r="J32" s="66">
        <v>0</v>
      </c>
      <c r="K32" s="65">
        <f t="shared" si="10"/>
        <v>0</v>
      </c>
      <c r="L32" s="67">
        <f t="shared" si="11"/>
        <v>0</v>
      </c>
      <c r="M32" s="76">
        <v>0</v>
      </c>
      <c r="N32" s="74" t="s">
        <v>20</v>
      </c>
      <c r="O32" s="66">
        <v>0</v>
      </c>
      <c r="P32" s="67">
        <f t="shared" si="12"/>
        <v>0</v>
      </c>
      <c r="Q32" s="76">
        <v>0</v>
      </c>
      <c r="R32" s="64" t="s">
        <v>21</v>
      </c>
      <c r="S32" s="66">
        <v>0</v>
      </c>
      <c r="T32" s="67">
        <f t="shared" si="13"/>
        <v>0</v>
      </c>
      <c r="U32" s="68">
        <f t="shared" si="7"/>
        <v>0</v>
      </c>
      <c r="V32" s="69">
        <f t="shared" si="14"/>
        <v>0</v>
      </c>
      <c r="W32" s="68">
        <f t="shared" si="8"/>
        <v>0</v>
      </c>
      <c r="X32" s="122">
        <f t="shared" si="9"/>
        <v>0</v>
      </c>
      <c r="Y32" s="365">
        <f t="shared" si="15"/>
        <v>0</v>
      </c>
      <c r="Z32" s="365"/>
      <c r="AA32" s="116" t="str">
        <f t="shared" si="16"/>
        <v>sf</v>
      </c>
      <c r="AB32" s="11"/>
      <c r="AH32" s="5"/>
    </row>
    <row r="33" spans="1:28" ht="15" customHeight="1" thickBot="1">
      <c r="A33" s="72">
        <v>10</v>
      </c>
      <c r="B33" s="366"/>
      <c r="C33" s="367"/>
      <c r="D33" s="367"/>
      <c r="E33" s="367"/>
      <c r="F33" s="82">
        <v>0</v>
      </c>
      <c r="G33" s="83" t="s">
        <v>20</v>
      </c>
      <c r="H33" s="63">
        <v>0</v>
      </c>
      <c r="I33" s="64" t="s">
        <v>21</v>
      </c>
      <c r="J33" s="66">
        <v>0</v>
      </c>
      <c r="K33" s="65">
        <f t="shared" si="10"/>
        <v>0</v>
      </c>
      <c r="L33" s="67">
        <f t="shared" si="11"/>
        <v>0</v>
      </c>
      <c r="M33" s="76">
        <v>0</v>
      </c>
      <c r="N33" s="74" t="s">
        <v>20</v>
      </c>
      <c r="O33" s="66">
        <v>0</v>
      </c>
      <c r="P33" s="67">
        <f t="shared" si="12"/>
        <v>0</v>
      </c>
      <c r="Q33" s="76">
        <v>0</v>
      </c>
      <c r="R33" s="64" t="s">
        <v>21</v>
      </c>
      <c r="S33" s="66">
        <v>0</v>
      </c>
      <c r="T33" s="67">
        <f t="shared" si="13"/>
        <v>0</v>
      </c>
      <c r="U33" s="68">
        <f t="shared" si="7"/>
        <v>0</v>
      </c>
      <c r="V33" s="69">
        <f t="shared" si="14"/>
        <v>0</v>
      </c>
      <c r="W33" s="68">
        <f t="shared" si="8"/>
        <v>0</v>
      </c>
      <c r="X33" s="122">
        <f t="shared" si="9"/>
        <v>0</v>
      </c>
      <c r="Y33" s="365">
        <f t="shared" si="15"/>
        <v>0</v>
      </c>
      <c r="Z33" s="365"/>
      <c r="AA33" s="116" t="str">
        <f t="shared" si="16"/>
        <v>sf</v>
      </c>
      <c r="AB33" s="11"/>
    </row>
    <row r="34" spans="1:30" ht="15" customHeight="1" thickBot="1">
      <c r="A34" s="72">
        <v>11</v>
      </c>
      <c r="B34" s="366"/>
      <c r="C34" s="367"/>
      <c r="D34" s="367"/>
      <c r="E34" s="367"/>
      <c r="F34" s="82">
        <v>0</v>
      </c>
      <c r="G34" s="83" t="s">
        <v>20</v>
      </c>
      <c r="H34" s="63">
        <v>0</v>
      </c>
      <c r="I34" s="64" t="s">
        <v>21</v>
      </c>
      <c r="J34" s="66">
        <v>0</v>
      </c>
      <c r="K34" s="65">
        <f t="shared" si="10"/>
        <v>0</v>
      </c>
      <c r="L34" s="67">
        <f t="shared" si="11"/>
        <v>0</v>
      </c>
      <c r="M34" s="76">
        <v>0</v>
      </c>
      <c r="N34" s="74" t="s">
        <v>20</v>
      </c>
      <c r="O34" s="66">
        <v>0</v>
      </c>
      <c r="P34" s="67">
        <f t="shared" si="12"/>
        <v>0</v>
      </c>
      <c r="Q34" s="76">
        <v>0</v>
      </c>
      <c r="R34" s="64" t="s">
        <v>21</v>
      </c>
      <c r="S34" s="66">
        <v>0</v>
      </c>
      <c r="T34" s="67">
        <f t="shared" si="13"/>
        <v>0</v>
      </c>
      <c r="U34" s="68">
        <f t="shared" si="7"/>
        <v>0</v>
      </c>
      <c r="V34" s="69">
        <f t="shared" si="14"/>
        <v>0</v>
      </c>
      <c r="W34" s="68">
        <f t="shared" si="8"/>
        <v>0</v>
      </c>
      <c r="X34" s="122">
        <f t="shared" si="9"/>
        <v>0</v>
      </c>
      <c r="Y34" s="365">
        <f t="shared" si="15"/>
        <v>0</v>
      </c>
      <c r="Z34" s="365"/>
      <c r="AA34" s="116" t="str">
        <f t="shared" si="16"/>
        <v>sf</v>
      </c>
      <c r="AB34" s="11"/>
      <c r="AD34" s="12"/>
    </row>
    <row r="35" spans="1:30" ht="15" customHeight="1" thickBot="1">
      <c r="A35" s="72">
        <v>12</v>
      </c>
      <c r="B35" s="366"/>
      <c r="C35" s="367"/>
      <c r="D35" s="367"/>
      <c r="E35" s="367"/>
      <c r="F35" s="82">
        <v>0</v>
      </c>
      <c r="G35" s="83" t="s">
        <v>20</v>
      </c>
      <c r="H35" s="63">
        <v>0</v>
      </c>
      <c r="I35" s="64" t="s">
        <v>21</v>
      </c>
      <c r="J35" s="66">
        <v>0</v>
      </c>
      <c r="K35" s="65">
        <f t="shared" si="10"/>
        <v>0</v>
      </c>
      <c r="L35" s="67">
        <f t="shared" si="11"/>
        <v>0</v>
      </c>
      <c r="M35" s="76">
        <v>0</v>
      </c>
      <c r="N35" s="74" t="s">
        <v>20</v>
      </c>
      <c r="O35" s="66">
        <v>0</v>
      </c>
      <c r="P35" s="67">
        <f t="shared" si="12"/>
        <v>0</v>
      </c>
      <c r="Q35" s="76">
        <v>0</v>
      </c>
      <c r="R35" s="64" t="s">
        <v>21</v>
      </c>
      <c r="S35" s="66">
        <v>0</v>
      </c>
      <c r="T35" s="67">
        <f t="shared" si="13"/>
        <v>0</v>
      </c>
      <c r="U35" s="68">
        <f t="shared" si="7"/>
        <v>0</v>
      </c>
      <c r="V35" s="69">
        <f t="shared" si="14"/>
        <v>0</v>
      </c>
      <c r="W35" s="68">
        <f t="shared" si="8"/>
        <v>0</v>
      </c>
      <c r="X35" s="122">
        <f t="shared" si="9"/>
        <v>0</v>
      </c>
      <c r="Y35" s="365">
        <f t="shared" si="15"/>
        <v>0</v>
      </c>
      <c r="Z35" s="365"/>
      <c r="AA35" s="116" t="str">
        <f t="shared" si="16"/>
        <v>sf</v>
      </c>
      <c r="AB35" s="11"/>
      <c r="AD35" s="12"/>
    </row>
    <row r="36" spans="1:30" ht="15" customHeight="1" thickBot="1">
      <c r="A36" s="72">
        <v>13</v>
      </c>
      <c r="B36" s="366"/>
      <c r="C36" s="367"/>
      <c r="D36" s="367"/>
      <c r="E36" s="367"/>
      <c r="F36" s="82">
        <v>0</v>
      </c>
      <c r="G36" s="83" t="s">
        <v>20</v>
      </c>
      <c r="H36" s="63">
        <v>0</v>
      </c>
      <c r="I36" s="64" t="s">
        <v>21</v>
      </c>
      <c r="J36" s="66">
        <v>0</v>
      </c>
      <c r="K36" s="65">
        <f t="shared" si="10"/>
        <v>0</v>
      </c>
      <c r="L36" s="67">
        <f t="shared" si="11"/>
        <v>0</v>
      </c>
      <c r="M36" s="76">
        <v>0</v>
      </c>
      <c r="N36" s="74" t="s">
        <v>20</v>
      </c>
      <c r="O36" s="66">
        <v>0</v>
      </c>
      <c r="P36" s="67">
        <f t="shared" si="12"/>
        <v>0</v>
      </c>
      <c r="Q36" s="76">
        <v>0</v>
      </c>
      <c r="R36" s="64" t="s">
        <v>21</v>
      </c>
      <c r="S36" s="66">
        <v>0</v>
      </c>
      <c r="T36" s="67">
        <f t="shared" si="13"/>
        <v>0</v>
      </c>
      <c r="U36" s="68">
        <f t="shared" si="7"/>
        <v>0</v>
      </c>
      <c r="V36" s="69">
        <f t="shared" si="14"/>
        <v>0</v>
      </c>
      <c r="W36" s="68">
        <f t="shared" si="8"/>
        <v>0</v>
      </c>
      <c r="X36" s="122">
        <f t="shared" si="9"/>
        <v>0</v>
      </c>
      <c r="Y36" s="365">
        <f t="shared" si="15"/>
        <v>0</v>
      </c>
      <c r="Z36" s="365"/>
      <c r="AA36" s="116" t="str">
        <f t="shared" si="16"/>
        <v>sf</v>
      </c>
      <c r="AB36" s="11"/>
      <c r="AD36" s="12"/>
    </row>
    <row r="37" spans="1:28" ht="15" customHeight="1" thickBot="1">
      <c r="A37" s="72">
        <v>14</v>
      </c>
      <c r="B37" s="366"/>
      <c r="C37" s="367"/>
      <c r="D37" s="367"/>
      <c r="E37" s="367"/>
      <c r="F37" s="82">
        <v>0</v>
      </c>
      <c r="G37" s="83" t="s">
        <v>20</v>
      </c>
      <c r="H37" s="63">
        <v>0</v>
      </c>
      <c r="I37" s="64" t="s">
        <v>21</v>
      </c>
      <c r="J37" s="66">
        <v>1</v>
      </c>
      <c r="K37" s="65">
        <f t="shared" si="10"/>
        <v>0</v>
      </c>
      <c r="L37" s="67">
        <f t="shared" si="11"/>
        <v>0</v>
      </c>
      <c r="M37" s="76">
        <v>0</v>
      </c>
      <c r="N37" s="74" t="s">
        <v>20</v>
      </c>
      <c r="O37" s="66">
        <v>0</v>
      </c>
      <c r="P37" s="67">
        <f t="shared" si="12"/>
        <v>0</v>
      </c>
      <c r="Q37" s="76">
        <v>0</v>
      </c>
      <c r="R37" s="64" t="s">
        <v>21</v>
      </c>
      <c r="S37" s="66">
        <v>0</v>
      </c>
      <c r="T37" s="67">
        <f t="shared" si="13"/>
        <v>0</v>
      </c>
      <c r="U37" s="68">
        <f t="shared" si="7"/>
        <v>0</v>
      </c>
      <c r="V37" s="69">
        <f t="shared" si="14"/>
        <v>0</v>
      </c>
      <c r="W37" s="68">
        <f t="shared" si="8"/>
        <v>0</v>
      </c>
      <c r="X37" s="122">
        <f t="shared" si="9"/>
        <v>0</v>
      </c>
      <c r="Y37" s="365">
        <f t="shared" si="15"/>
        <v>0</v>
      </c>
      <c r="Z37" s="365"/>
      <c r="AA37" s="116" t="str">
        <f t="shared" si="16"/>
        <v>sf</v>
      </c>
      <c r="AB37" s="11"/>
    </row>
    <row r="38" spans="1:28" ht="15" customHeight="1" thickBot="1">
      <c r="A38" s="72">
        <v>15</v>
      </c>
      <c r="B38" s="366"/>
      <c r="C38" s="367"/>
      <c r="D38" s="367"/>
      <c r="E38" s="367"/>
      <c r="F38" s="82">
        <v>0</v>
      </c>
      <c r="G38" s="83" t="s">
        <v>20</v>
      </c>
      <c r="H38" s="63">
        <v>0</v>
      </c>
      <c r="I38" s="64" t="s">
        <v>21</v>
      </c>
      <c r="J38" s="66">
        <v>0</v>
      </c>
      <c r="K38" s="65">
        <f t="shared" si="10"/>
        <v>0</v>
      </c>
      <c r="L38" s="67">
        <f t="shared" si="11"/>
        <v>0</v>
      </c>
      <c r="M38" s="76">
        <v>0</v>
      </c>
      <c r="N38" s="74" t="s">
        <v>20</v>
      </c>
      <c r="O38" s="66">
        <v>0</v>
      </c>
      <c r="P38" s="67">
        <f t="shared" si="12"/>
        <v>0</v>
      </c>
      <c r="Q38" s="76">
        <v>0</v>
      </c>
      <c r="R38" s="64" t="s">
        <v>21</v>
      </c>
      <c r="S38" s="66">
        <v>0</v>
      </c>
      <c r="T38" s="67">
        <f t="shared" si="13"/>
        <v>0</v>
      </c>
      <c r="U38" s="68">
        <f t="shared" si="7"/>
        <v>0</v>
      </c>
      <c r="V38" s="69">
        <f t="shared" si="14"/>
        <v>0</v>
      </c>
      <c r="W38" s="68">
        <f t="shared" si="8"/>
        <v>0</v>
      </c>
      <c r="X38" s="122">
        <f t="shared" si="9"/>
        <v>0</v>
      </c>
      <c r="Y38" s="365">
        <f t="shared" si="15"/>
        <v>0</v>
      </c>
      <c r="Z38" s="365"/>
      <c r="AA38" s="116" t="str">
        <f t="shared" si="16"/>
        <v>sf</v>
      </c>
      <c r="AB38" s="11"/>
    </row>
    <row r="39" spans="1:30" ht="15" customHeight="1" thickBot="1">
      <c r="A39" s="72">
        <v>16</v>
      </c>
      <c r="B39" s="366"/>
      <c r="C39" s="367"/>
      <c r="D39" s="367"/>
      <c r="E39" s="367"/>
      <c r="F39" s="82">
        <v>0</v>
      </c>
      <c r="G39" s="83" t="s">
        <v>20</v>
      </c>
      <c r="H39" s="63">
        <v>0</v>
      </c>
      <c r="I39" s="64" t="s">
        <v>21</v>
      </c>
      <c r="J39" s="66">
        <v>0</v>
      </c>
      <c r="K39" s="65">
        <f t="shared" si="10"/>
        <v>0</v>
      </c>
      <c r="L39" s="67">
        <f t="shared" si="11"/>
        <v>0</v>
      </c>
      <c r="M39" s="76">
        <v>0</v>
      </c>
      <c r="N39" s="74" t="s">
        <v>20</v>
      </c>
      <c r="O39" s="66">
        <v>0</v>
      </c>
      <c r="P39" s="67">
        <f t="shared" si="12"/>
        <v>0</v>
      </c>
      <c r="Q39" s="76">
        <v>0</v>
      </c>
      <c r="R39" s="64" t="s">
        <v>21</v>
      </c>
      <c r="S39" s="66">
        <v>0</v>
      </c>
      <c r="T39" s="67">
        <f t="shared" si="13"/>
        <v>0</v>
      </c>
      <c r="U39" s="68">
        <f t="shared" si="7"/>
        <v>0</v>
      </c>
      <c r="V39" s="69">
        <f t="shared" si="14"/>
        <v>0</v>
      </c>
      <c r="W39" s="68">
        <f t="shared" si="8"/>
        <v>0</v>
      </c>
      <c r="X39" s="122">
        <f t="shared" si="9"/>
        <v>0</v>
      </c>
      <c r="Y39" s="365">
        <f t="shared" si="15"/>
        <v>0</v>
      </c>
      <c r="Z39" s="365"/>
      <c r="AA39" s="116" t="str">
        <f t="shared" si="16"/>
        <v>sf</v>
      </c>
      <c r="AB39" s="11"/>
      <c r="AD39" s="12"/>
    </row>
    <row r="40" spans="1:30" ht="15" customHeight="1" thickBot="1">
      <c r="A40" s="72">
        <v>17</v>
      </c>
      <c r="B40" s="366"/>
      <c r="C40" s="367"/>
      <c r="D40" s="367"/>
      <c r="E40" s="367"/>
      <c r="F40" s="82">
        <v>0</v>
      </c>
      <c r="G40" s="83" t="s">
        <v>20</v>
      </c>
      <c r="H40" s="63">
        <v>0</v>
      </c>
      <c r="I40" s="64" t="s">
        <v>21</v>
      </c>
      <c r="J40" s="66">
        <v>0</v>
      </c>
      <c r="K40" s="65">
        <f t="shared" si="10"/>
        <v>0</v>
      </c>
      <c r="L40" s="67">
        <f t="shared" si="11"/>
        <v>0</v>
      </c>
      <c r="M40" s="76">
        <v>0</v>
      </c>
      <c r="N40" s="74" t="s">
        <v>20</v>
      </c>
      <c r="O40" s="66">
        <v>0</v>
      </c>
      <c r="P40" s="67">
        <f t="shared" si="12"/>
        <v>0</v>
      </c>
      <c r="Q40" s="76">
        <v>0</v>
      </c>
      <c r="R40" s="64" t="s">
        <v>21</v>
      </c>
      <c r="S40" s="66">
        <v>0</v>
      </c>
      <c r="T40" s="67">
        <f t="shared" si="13"/>
        <v>0</v>
      </c>
      <c r="U40" s="68">
        <f t="shared" si="7"/>
        <v>0</v>
      </c>
      <c r="V40" s="69">
        <f t="shared" si="14"/>
        <v>0</v>
      </c>
      <c r="W40" s="68">
        <f t="shared" si="8"/>
        <v>0</v>
      </c>
      <c r="X40" s="122">
        <f t="shared" si="9"/>
        <v>0</v>
      </c>
      <c r="Y40" s="365">
        <f t="shared" si="15"/>
        <v>0</v>
      </c>
      <c r="Z40" s="365"/>
      <c r="AA40" s="116" t="str">
        <f t="shared" si="16"/>
        <v>sf</v>
      </c>
      <c r="AB40" s="11"/>
      <c r="AD40" s="12"/>
    </row>
    <row r="41" spans="1:28" ht="15" customHeight="1" thickBot="1">
      <c r="A41" s="72">
        <v>18</v>
      </c>
      <c r="B41" s="366"/>
      <c r="C41" s="367"/>
      <c r="D41" s="367"/>
      <c r="E41" s="367"/>
      <c r="F41" s="82">
        <v>0</v>
      </c>
      <c r="G41" s="83" t="s">
        <v>20</v>
      </c>
      <c r="H41" s="63">
        <v>0.001</v>
      </c>
      <c r="I41" s="64" t="s">
        <v>21</v>
      </c>
      <c r="J41" s="66">
        <v>0.001</v>
      </c>
      <c r="K41" s="65">
        <f t="shared" si="10"/>
        <v>0</v>
      </c>
      <c r="L41" s="67">
        <f t="shared" si="11"/>
        <v>1E-06</v>
      </c>
      <c r="M41" s="76">
        <v>0</v>
      </c>
      <c r="N41" s="74" t="s">
        <v>20</v>
      </c>
      <c r="O41" s="66">
        <v>0</v>
      </c>
      <c r="P41" s="67">
        <f t="shared" si="12"/>
        <v>0</v>
      </c>
      <c r="Q41" s="76">
        <v>0</v>
      </c>
      <c r="R41" s="64" t="s">
        <v>21</v>
      </c>
      <c r="S41" s="66">
        <v>0</v>
      </c>
      <c r="T41" s="67">
        <f t="shared" si="13"/>
        <v>0</v>
      </c>
      <c r="U41" s="68">
        <f t="shared" si="7"/>
        <v>1E-06</v>
      </c>
      <c r="V41" s="69">
        <f t="shared" si="14"/>
        <v>0</v>
      </c>
      <c r="W41" s="68">
        <f t="shared" si="8"/>
        <v>0</v>
      </c>
      <c r="X41" s="122">
        <f t="shared" si="9"/>
        <v>1E-06</v>
      </c>
      <c r="Y41" s="365">
        <f t="shared" si="15"/>
        <v>0</v>
      </c>
      <c r="Z41" s="365"/>
      <c r="AA41" s="116" t="str">
        <f t="shared" si="16"/>
        <v>sf</v>
      </c>
      <c r="AB41" s="11"/>
    </row>
    <row r="42" spans="1:28" ht="15" customHeight="1" thickBot="1">
      <c r="A42" s="72">
        <v>19</v>
      </c>
      <c r="B42" s="366"/>
      <c r="C42" s="367"/>
      <c r="D42" s="367"/>
      <c r="E42" s="367"/>
      <c r="F42" s="82">
        <v>0</v>
      </c>
      <c r="G42" s="83" t="s">
        <v>20</v>
      </c>
      <c r="H42" s="63">
        <v>0</v>
      </c>
      <c r="I42" s="64" t="s">
        <v>21</v>
      </c>
      <c r="J42" s="66">
        <v>0.001</v>
      </c>
      <c r="K42" s="65">
        <f t="shared" si="10"/>
        <v>0</v>
      </c>
      <c r="L42" s="67">
        <f t="shared" si="11"/>
        <v>0</v>
      </c>
      <c r="M42" s="76">
        <v>0</v>
      </c>
      <c r="N42" s="74" t="s">
        <v>20</v>
      </c>
      <c r="O42" s="66">
        <v>0</v>
      </c>
      <c r="P42" s="67">
        <f>O42*M42</f>
        <v>0</v>
      </c>
      <c r="Q42" s="76">
        <v>0</v>
      </c>
      <c r="R42" s="64" t="s">
        <v>21</v>
      </c>
      <c r="S42" s="66">
        <v>0</v>
      </c>
      <c r="T42" s="67">
        <f>S42*Q42</f>
        <v>0</v>
      </c>
      <c r="U42" s="68">
        <f>+T42+P42+L42</f>
        <v>0</v>
      </c>
      <c r="V42" s="69">
        <f t="shared" si="14"/>
        <v>0</v>
      </c>
      <c r="W42" s="68">
        <f>U42*V42</f>
        <v>0</v>
      </c>
      <c r="X42" s="122">
        <f>W42+U42</f>
        <v>0</v>
      </c>
      <c r="Y42" s="365">
        <f t="shared" si="15"/>
        <v>0</v>
      </c>
      <c r="Z42" s="365"/>
      <c r="AA42" s="116" t="str">
        <f t="shared" si="16"/>
        <v>sf</v>
      </c>
      <c r="AB42" s="11"/>
    </row>
    <row r="43" spans="1:28" ht="15" customHeight="1" thickBot="1">
      <c r="A43" s="72">
        <v>20</v>
      </c>
      <c r="B43" s="366"/>
      <c r="C43" s="367"/>
      <c r="D43" s="367"/>
      <c r="E43" s="367"/>
      <c r="F43" s="82">
        <v>0</v>
      </c>
      <c r="G43" s="83" t="s">
        <v>20</v>
      </c>
      <c r="H43" s="63">
        <v>0</v>
      </c>
      <c r="I43" s="64" t="s">
        <v>21</v>
      </c>
      <c r="J43" s="66">
        <v>0</v>
      </c>
      <c r="K43" s="65">
        <f t="shared" si="10"/>
        <v>0</v>
      </c>
      <c r="L43" s="67">
        <f t="shared" si="11"/>
        <v>0</v>
      </c>
      <c r="M43" s="76">
        <v>0</v>
      </c>
      <c r="N43" s="74" t="s">
        <v>20</v>
      </c>
      <c r="O43" s="66">
        <v>0</v>
      </c>
      <c r="P43" s="67">
        <f t="shared" si="12"/>
        <v>0</v>
      </c>
      <c r="Q43" s="76">
        <v>0</v>
      </c>
      <c r="R43" s="64" t="s">
        <v>21</v>
      </c>
      <c r="S43" s="66">
        <v>0</v>
      </c>
      <c r="T43" s="67">
        <f t="shared" si="13"/>
        <v>0</v>
      </c>
      <c r="U43" s="68">
        <f t="shared" si="7"/>
        <v>0</v>
      </c>
      <c r="V43" s="69">
        <f t="shared" si="14"/>
        <v>0</v>
      </c>
      <c r="W43" s="68">
        <f t="shared" si="8"/>
        <v>0</v>
      </c>
      <c r="X43" s="122">
        <f t="shared" si="9"/>
        <v>0</v>
      </c>
      <c r="Y43" s="365">
        <f t="shared" si="15"/>
        <v>0</v>
      </c>
      <c r="Z43" s="365"/>
      <c r="AA43" s="116" t="str">
        <f t="shared" si="16"/>
        <v>sf</v>
      </c>
      <c r="AB43" s="11"/>
    </row>
    <row r="44" spans="1:35" ht="15" customHeight="1" thickBot="1">
      <c r="A44" s="60"/>
      <c r="B44" s="411" t="s">
        <v>18</v>
      </c>
      <c r="C44" s="411"/>
      <c r="D44" s="411"/>
      <c r="E44" s="411"/>
      <c r="F44" s="249" t="s">
        <v>190</v>
      </c>
      <c r="G44" s="250"/>
      <c r="H44" s="250"/>
      <c r="I44" s="250"/>
      <c r="J44" s="250"/>
      <c r="K44" s="250"/>
      <c r="L44" s="250"/>
      <c r="M44" s="248" t="s">
        <v>35</v>
      </c>
      <c r="N44" s="77"/>
      <c r="O44" s="77"/>
      <c r="P44" s="77"/>
      <c r="Q44" s="77"/>
      <c r="R44" s="77"/>
      <c r="S44" s="77"/>
      <c r="T44" s="77"/>
      <c r="U44" s="77"/>
      <c r="V44" s="77"/>
      <c r="W44" s="77"/>
      <c r="X44" s="123"/>
      <c r="Y44" s="125"/>
      <c r="Z44" s="127"/>
      <c r="AA44" s="124"/>
      <c r="AB44" s="11"/>
      <c r="AE44" s="2"/>
      <c r="AF44" s="2"/>
      <c r="AG44" s="2"/>
      <c r="AH44" s="5"/>
      <c r="AI44" s="6"/>
    </row>
    <row r="45" spans="1:28" ht="15" customHeight="1" thickBot="1">
      <c r="A45" s="72">
        <v>21</v>
      </c>
      <c r="B45" s="366"/>
      <c r="C45" s="367"/>
      <c r="D45" s="367"/>
      <c r="E45" s="367"/>
      <c r="F45" s="82">
        <v>0</v>
      </c>
      <c r="G45" s="83" t="s">
        <v>20</v>
      </c>
      <c r="H45" s="63">
        <v>0</v>
      </c>
      <c r="I45" s="64" t="s">
        <v>21</v>
      </c>
      <c r="J45" s="66">
        <v>0</v>
      </c>
      <c r="K45" s="65">
        <f aca="true" t="shared" si="17" ref="K45:K50">IF(H45&lt;&gt;0,F45/H45,0)</f>
        <v>0</v>
      </c>
      <c r="L45" s="67">
        <f aca="true" t="shared" si="18" ref="L45:L50">J45*H45</f>
        <v>0</v>
      </c>
      <c r="M45" s="63">
        <v>0</v>
      </c>
      <c r="N45" s="74" t="s">
        <v>20</v>
      </c>
      <c r="O45" s="66">
        <v>0</v>
      </c>
      <c r="P45" s="67">
        <f t="shared" si="12"/>
        <v>0</v>
      </c>
      <c r="Q45" s="63">
        <v>0</v>
      </c>
      <c r="R45" s="64" t="s">
        <v>21</v>
      </c>
      <c r="S45" s="66">
        <v>0</v>
      </c>
      <c r="T45" s="67">
        <f t="shared" si="13"/>
        <v>0</v>
      </c>
      <c r="U45" s="68">
        <f t="shared" si="7"/>
        <v>0</v>
      </c>
      <c r="V45" s="69">
        <f aca="true" t="shared" si="19" ref="V45:V50">SUM($T$11+$T$9+$T$7)</f>
        <v>0</v>
      </c>
      <c r="W45" s="68">
        <f t="shared" si="8"/>
        <v>0</v>
      </c>
      <c r="X45" s="122">
        <f t="shared" si="9"/>
        <v>0</v>
      </c>
      <c r="Y45" s="365">
        <f aca="true" t="shared" si="20" ref="Y45:Y50">IF(F45=0,0,X45/F45)</f>
        <v>0</v>
      </c>
      <c r="Z45" s="365"/>
      <c r="AA45" s="116" t="str">
        <f aca="true" t="shared" si="21" ref="AA45:AA50">+G45</f>
        <v>sf</v>
      </c>
      <c r="AB45" s="11"/>
    </row>
    <row r="46" spans="1:28" ht="15" customHeight="1" thickBot="1">
      <c r="A46" s="72">
        <v>22</v>
      </c>
      <c r="B46" s="366"/>
      <c r="C46" s="367"/>
      <c r="D46" s="367"/>
      <c r="E46" s="367"/>
      <c r="F46" s="82">
        <v>0</v>
      </c>
      <c r="G46" s="83" t="s">
        <v>20</v>
      </c>
      <c r="H46" s="63">
        <v>0</v>
      </c>
      <c r="I46" s="64" t="s">
        <v>21</v>
      </c>
      <c r="J46" s="66">
        <v>0</v>
      </c>
      <c r="K46" s="65">
        <f t="shared" si="17"/>
        <v>0</v>
      </c>
      <c r="L46" s="67">
        <f t="shared" si="18"/>
        <v>0</v>
      </c>
      <c r="M46" s="63">
        <v>0</v>
      </c>
      <c r="N46" s="74" t="s">
        <v>20</v>
      </c>
      <c r="O46" s="66">
        <v>0</v>
      </c>
      <c r="P46" s="67">
        <f t="shared" si="12"/>
        <v>0</v>
      </c>
      <c r="Q46" s="63">
        <v>0</v>
      </c>
      <c r="R46" s="64" t="s">
        <v>21</v>
      </c>
      <c r="S46" s="66">
        <v>0</v>
      </c>
      <c r="T46" s="67">
        <f t="shared" si="13"/>
        <v>0</v>
      </c>
      <c r="U46" s="68">
        <f t="shared" si="7"/>
        <v>0</v>
      </c>
      <c r="V46" s="69">
        <f t="shared" si="19"/>
        <v>0</v>
      </c>
      <c r="W46" s="68">
        <f t="shared" si="8"/>
        <v>0</v>
      </c>
      <c r="X46" s="122">
        <f t="shared" si="9"/>
        <v>0</v>
      </c>
      <c r="Y46" s="365">
        <f t="shared" si="20"/>
        <v>0</v>
      </c>
      <c r="Z46" s="365"/>
      <c r="AA46" s="116" t="str">
        <f t="shared" si="21"/>
        <v>sf</v>
      </c>
      <c r="AB46" s="11"/>
    </row>
    <row r="47" spans="1:28" ht="15" customHeight="1" thickBot="1">
      <c r="A47" s="72">
        <v>23</v>
      </c>
      <c r="B47" s="366"/>
      <c r="C47" s="367"/>
      <c r="D47" s="367"/>
      <c r="E47" s="367"/>
      <c r="F47" s="82">
        <v>0</v>
      </c>
      <c r="G47" s="83" t="s">
        <v>20</v>
      </c>
      <c r="H47" s="63">
        <v>0</v>
      </c>
      <c r="I47" s="64" t="s">
        <v>21</v>
      </c>
      <c r="J47" s="66">
        <v>0</v>
      </c>
      <c r="K47" s="65">
        <f t="shared" si="17"/>
        <v>0</v>
      </c>
      <c r="L47" s="67">
        <f t="shared" si="18"/>
        <v>0</v>
      </c>
      <c r="M47" s="63">
        <v>0</v>
      </c>
      <c r="N47" s="74" t="s">
        <v>20</v>
      </c>
      <c r="O47" s="66">
        <v>0</v>
      </c>
      <c r="P47" s="67">
        <f t="shared" si="12"/>
        <v>0</v>
      </c>
      <c r="Q47" s="63">
        <v>0</v>
      </c>
      <c r="R47" s="64" t="s">
        <v>21</v>
      </c>
      <c r="S47" s="66">
        <v>0</v>
      </c>
      <c r="T47" s="67">
        <f t="shared" si="13"/>
        <v>0</v>
      </c>
      <c r="U47" s="68">
        <f t="shared" si="7"/>
        <v>0</v>
      </c>
      <c r="V47" s="69">
        <f t="shared" si="19"/>
        <v>0</v>
      </c>
      <c r="W47" s="68">
        <f t="shared" si="8"/>
        <v>0</v>
      </c>
      <c r="X47" s="122">
        <f t="shared" si="9"/>
        <v>0</v>
      </c>
      <c r="Y47" s="365">
        <f t="shared" si="20"/>
        <v>0</v>
      </c>
      <c r="Z47" s="365"/>
      <c r="AA47" s="116" t="str">
        <f t="shared" si="21"/>
        <v>sf</v>
      </c>
      <c r="AB47" s="11"/>
    </row>
    <row r="48" spans="1:28" ht="15" customHeight="1" thickBot="1">
      <c r="A48" s="72">
        <v>24</v>
      </c>
      <c r="B48" s="366"/>
      <c r="C48" s="367"/>
      <c r="D48" s="367"/>
      <c r="E48" s="367"/>
      <c r="F48" s="82">
        <v>0</v>
      </c>
      <c r="G48" s="83" t="s">
        <v>20</v>
      </c>
      <c r="H48" s="63">
        <v>0</v>
      </c>
      <c r="I48" s="64" t="s">
        <v>21</v>
      </c>
      <c r="J48" s="66">
        <v>0</v>
      </c>
      <c r="K48" s="65">
        <f t="shared" si="17"/>
        <v>0</v>
      </c>
      <c r="L48" s="67">
        <f t="shared" si="18"/>
        <v>0</v>
      </c>
      <c r="M48" s="63">
        <v>0</v>
      </c>
      <c r="N48" s="74" t="s">
        <v>20</v>
      </c>
      <c r="O48" s="66">
        <v>0</v>
      </c>
      <c r="P48" s="67">
        <f t="shared" si="12"/>
        <v>0</v>
      </c>
      <c r="Q48" s="63">
        <v>0</v>
      </c>
      <c r="R48" s="64" t="s">
        <v>21</v>
      </c>
      <c r="S48" s="66">
        <v>0</v>
      </c>
      <c r="T48" s="67">
        <f t="shared" si="13"/>
        <v>0</v>
      </c>
      <c r="U48" s="68">
        <f t="shared" si="7"/>
        <v>0</v>
      </c>
      <c r="V48" s="69">
        <f t="shared" si="19"/>
        <v>0</v>
      </c>
      <c r="W48" s="68">
        <f t="shared" si="8"/>
        <v>0</v>
      </c>
      <c r="X48" s="122">
        <f t="shared" si="9"/>
        <v>0</v>
      </c>
      <c r="Y48" s="365">
        <f t="shared" si="20"/>
        <v>0</v>
      </c>
      <c r="Z48" s="365"/>
      <c r="AA48" s="116" t="str">
        <f t="shared" si="21"/>
        <v>sf</v>
      </c>
      <c r="AB48" s="11"/>
    </row>
    <row r="49" spans="1:28" ht="15" customHeight="1" thickBot="1">
      <c r="A49" s="72">
        <v>25</v>
      </c>
      <c r="B49" s="366"/>
      <c r="C49" s="367"/>
      <c r="D49" s="367"/>
      <c r="E49" s="367"/>
      <c r="F49" s="82">
        <v>0</v>
      </c>
      <c r="G49" s="83" t="s">
        <v>20</v>
      </c>
      <c r="H49" s="63">
        <v>0</v>
      </c>
      <c r="I49" s="64" t="s">
        <v>21</v>
      </c>
      <c r="J49" s="66">
        <v>0</v>
      </c>
      <c r="K49" s="65">
        <f t="shared" si="17"/>
        <v>0</v>
      </c>
      <c r="L49" s="67">
        <f t="shared" si="18"/>
        <v>0</v>
      </c>
      <c r="M49" s="63">
        <v>0</v>
      </c>
      <c r="N49" s="74" t="s">
        <v>20</v>
      </c>
      <c r="O49" s="66">
        <v>0</v>
      </c>
      <c r="P49" s="67">
        <f t="shared" si="12"/>
        <v>0</v>
      </c>
      <c r="Q49" s="63">
        <v>0</v>
      </c>
      <c r="R49" s="64" t="s">
        <v>21</v>
      </c>
      <c r="S49" s="66">
        <v>0</v>
      </c>
      <c r="T49" s="67">
        <f t="shared" si="13"/>
        <v>0</v>
      </c>
      <c r="U49" s="68">
        <f t="shared" si="7"/>
        <v>0</v>
      </c>
      <c r="V49" s="69">
        <f t="shared" si="19"/>
        <v>0</v>
      </c>
      <c r="W49" s="68">
        <f t="shared" si="8"/>
        <v>0</v>
      </c>
      <c r="X49" s="122">
        <f t="shared" si="9"/>
        <v>0</v>
      </c>
      <c r="Y49" s="365">
        <f t="shared" si="20"/>
        <v>0</v>
      </c>
      <c r="Z49" s="365"/>
      <c r="AA49" s="116" t="str">
        <f t="shared" si="21"/>
        <v>sf</v>
      </c>
      <c r="AB49" s="11"/>
    </row>
    <row r="50" spans="1:28" ht="15" customHeight="1" thickBot="1">
      <c r="A50" s="72">
        <v>26</v>
      </c>
      <c r="B50" s="368"/>
      <c r="C50" s="369"/>
      <c r="D50" s="369"/>
      <c r="E50" s="369"/>
      <c r="F50" s="200">
        <v>0</v>
      </c>
      <c r="G50" s="106" t="s">
        <v>20</v>
      </c>
      <c r="H50" s="201">
        <v>0</v>
      </c>
      <c r="I50" s="202" t="s">
        <v>21</v>
      </c>
      <c r="J50" s="203">
        <v>0</v>
      </c>
      <c r="K50" s="204">
        <f t="shared" si="17"/>
        <v>0</v>
      </c>
      <c r="L50" s="67">
        <f t="shared" si="18"/>
        <v>0</v>
      </c>
      <c r="M50" s="201">
        <v>0</v>
      </c>
      <c r="N50" s="205" t="s">
        <v>20</v>
      </c>
      <c r="O50" s="203">
        <v>0</v>
      </c>
      <c r="P50" s="67">
        <f>O50*M50</f>
        <v>0</v>
      </c>
      <c r="Q50" s="201">
        <v>0</v>
      </c>
      <c r="R50" s="202" t="s">
        <v>21</v>
      </c>
      <c r="S50" s="203">
        <v>0</v>
      </c>
      <c r="T50" s="67">
        <f t="shared" si="13"/>
        <v>0</v>
      </c>
      <c r="U50" s="206">
        <f t="shared" si="7"/>
        <v>0</v>
      </c>
      <c r="V50" s="207">
        <f t="shared" si="19"/>
        <v>0</v>
      </c>
      <c r="W50" s="206">
        <f t="shared" si="8"/>
        <v>0</v>
      </c>
      <c r="X50" s="122">
        <f t="shared" si="9"/>
        <v>0</v>
      </c>
      <c r="Y50" s="370">
        <f t="shared" si="20"/>
        <v>0</v>
      </c>
      <c r="Z50" s="370"/>
      <c r="AA50" s="116" t="str">
        <f t="shared" si="21"/>
        <v>sf</v>
      </c>
      <c r="AB50" s="53"/>
    </row>
    <row r="51" spans="1:28" ht="15" customHeight="1" thickBot="1">
      <c r="A51" s="352" t="s">
        <v>8</v>
      </c>
      <c r="B51" s="353"/>
      <c r="C51" s="353"/>
      <c r="D51" s="353"/>
      <c r="E51" s="353"/>
      <c r="F51" s="353"/>
      <c r="G51" s="354"/>
      <c r="H51" s="108"/>
      <c r="I51" s="109"/>
      <c r="J51" s="362" t="s">
        <v>133</v>
      </c>
      <c r="K51" s="362"/>
      <c r="L51" s="138">
        <f>SUM(L23:L50)</f>
        <v>1E-06</v>
      </c>
      <c r="M51" s="361" t="s">
        <v>132</v>
      </c>
      <c r="N51" s="362"/>
      <c r="O51" s="362"/>
      <c r="P51" s="140">
        <f>SUM(P23:P50)</f>
        <v>0</v>
      </c>
      <c r="Q51" s="361" t="s">
        <v>131</v>
      </c>
      <c r="R51" s="362"/>
      <c r="S51" s="362"/>
      <c r="T51" s="140">
        <f>SUM(T23:T50)</f>
        <v>0</v>
      </c>
      <c r="U51" s="363" t="s">
        <v>135</v>
      </c>
      <c r="V51" s="364"/>
      <c r="W51" s="117">
        <f>SUM(W23:W50)</f>
        <v>0</v>
      </c>
      <c r="X51" s="140">
        <f>SUM(X23:X50)</f>
        <v>1E-06</v>
      </c>
      <c r="Y51" s="112" t="s">
        <v>134</v>
      </c>
      <c r="Z51" s="113"/>
      <c r="AA51" s="114"/>
      <c r="AB51" s="54"/>
    </row>
    <row r="52" spans="1:28" ht="15" customHeight="1" thickBot="1">
      <c r="A52" s="355"/>
      <c r="B52" s="356"/>
      <c r="C52" s="356"/>
      <c r="D52" s="356"/>
      <c r="E52" s="356"/>
      <c r="F52" s="356"/>
      <c r="G52" s="357"/>
      <c r="H52" s="110"/>
      <c r="I52" s="111"/>
      <c r="J52" s="322" t="s">
        <v>128</v>
      </c>
      <c r="K52" s="322"/>
      <c r="L52" s="139">
        <f>IF(X15="Yes",SUM(L23:L50)*W52,0)</f>
        <v>0</v>
      </c>
      <c r="M52" s="321" t="s">
        <v>129</v>
      </c>
      <c r="N52" s="322"/>
      <c r="O52" s="322"/>
      <c r="P52" s="140">
        <f>IF(X13="Yes",SUM(P23:P50)*W52,0)</f>
        <v>0</v>
      </c>
      <c r="Q52" s="321" t="s">
        <v>130</v>
      </c>
      <c r="R52" s="322"/>
      <c r="S52" s="322"/>
      <c r="T52" s="140">
        <f>IF(X17="Yes",SUM(T23:T50)*W52,0)</f>
        <v>0</v>
      </c>
      <c r="U52" s="99" t="s">
        <v>140</v>
      </c>
      <c r="V52" s="119"/>
      <c r="W52" s="120">
        <f>X7+X9+X11</f>
        <v>0</v>
      </c>
      <c r="X52" s="140">
        <f>+T52+P52+L52</f>
        <v>0</v>
      </c>
      <c r="Y52" s="115" t="s">
        <v>139</v>
      </c>
      <c r="Z52" s="115"/>
      <c r="AA52" s="118"/>
      <c r="AB52" s="2"/>
    </row>
    <row r="53" spans="1:14" ht="15" customHeight="1" thickBot="1">
      <c r="A53" s="11"/>
      <c r="B53" s="11"/>
      <c r="C53" s="11"/>
      <c r="D53" s="11"/>
      <c r="E53" s="11"/>
      <c r="F53" s="11"/>
      <c r="G53" s="11"/>
      <c r="H53" s="11"/>
      <c r="I53" s="47"/>
      <c r="J53" s="11"/>
      <c r="K53" s="47"/>
      <c r="L53" s="47"/>
      <c r="M53" s="47"/>
      <c r="N53" s="15"/>
    </row>
    <row r="54" spans="1:27" ht="15" customHeight="1" thickBot="1">
      <c r="A54" s="271" t="s">
        <v>136</v>
      </c>
      <c r="B54" s="272"/>
      <c r="C54" s="272"/>
      <c r="D54" s="272"/>
      <c r="E54" s="272"/>
      <c r="F54" s="272"/>
      <c r="G54" s="272"/>
      <c r="H54" s="273"/>
      <c r="I54" s="11"/>
      <c r="J54" s="358" t="s">
        <v>137</v>
      </c>
      <c r="K54" s="359"/>
      <c r="L54" s="359"/>
      <c r="M54" s="359"/>
      <c r="N54" s="359"/>
      <c r="O54" s="359"/>
      <c r="P54" s="359"/>
      <c r="Q54" s="359"/>
      <c r="R54" s="359"/>
      <c r="S54" s="359"/>
      <c r="T54" s="360"/>
      <c r="V54" s="293" t="s">
        <v>192</v>
      </c>
      <c r="W54" s="294"/>
      <c r="X54" s="294"/>
      <c r="Y54" s="294"/>
      <c r="Z54" s="294"/>
      <c r="AA54" s="295"/>
    </row>
    <row r="55" spans="1:27" ht="15" customHeight="1" thickBot="1">
      <c r="A55" s="350" t="s">
        <v>119</v>
      </c>
      <c r="B55" s="351"/>
      <c r="C55" s="104"/>
      <c r="D55" s="97" t="s">
        <v>98</v>
      </c>
      <c r="E55" s="97"/>
      <c r="F55" s="97"/>
      <c r="G55" s="97"/>
      <c r="H55" s="105"/>
      <c r="I55" s="23"/>
      <c r="J55" s="341" t="s">
        <v>158</v>
      </c>
      <c r="K55" s="342"/>
      <c r="L55" s="342"/>
      <c r="M55" s="342"/>
      <c r="N55" s="342"/>
      <c r="O55" s="342"/>
      <c r="P55" s="342"/>
      <c r="Q55" s="342"/>
      <c r="R55" s="342"/>
      <c r="S55" s="342"/>
      <c r="T55" s="343"/>
      <c r="V55" s="344" t="s">
        <v>191</v>
      </c>
      <c r="W55" s="345"/>
      <c r="X55" s="345"/>
      <c r="Y55" s="346"/>
      <c r="Z55" s="266">
        <f>ROUND(X52+X51,0)</f>
        <v>0</v>
      </c>
      <c r="AA55" s="267"/>
    </row>
    <row r="56" spans="1:28" ht="15" customHeight="1" thickBot="1">
      <c r="A56" s="332" t="s">
        <v>151</v>
      </c>
      <c r="B56" s="333"/>
      <c r="C56" s="334" t="s">
        <v>160</v>
      </c>
      <c r="D56" s="335"/>
      <c r="E56" s="335"/>
      <c r="F56" s="335"/>
      <c r="G56" s="335"/>
      <c r="H56" s="336"/>
      <c r="I56" s="101"/>
      <c r="J56" s="347" t="s">
        <v>186</v>
      </c>
      <c r="K56" s="348"/>
      <c r="L56" s="348"/>
      <c r="M56" s="348"/>
      <c r="N56" s="348"/>
      <c r="O56" s="348"/>
      <c r="P56" s="348"/>
      <c r="Q56" s="348"/>
      <c r="R56" s="348"/>
      <c r="S56" s="348"/>
      <c r="T56" s="349"/>
      <c r="V56" s="263" t="s">
        <v>28</v>
      </c>
      <c r="W56" s="264"/>
      <c r="X56" s="264"/>
      <c r="Y56" s="265"/>
      <c r="Z56" s="339">
        <f>ROUND(W51+T51+T52+P51+P52+L51+L52,0)</f>
        <v>0</v>
      </c>
      <c r="AA56" s="340"/>
      <c r="AB56" s="55"/>
    </row>
    <row r="57" spans="1:27" ht="15" customHeight="1" thickBot="1">
      <c r="A57" s="337" t="s">
        <v>85</v>
      </c>
      <c r="B57" s="338"/>
      <c r="C57" s="84" t="s">
        <v>25</v>
      </c>
      <c r="D57" s="84" t="s">
        <v>22</v>
      </c>
      <c r="E57" s="84" t="s">
        <v>23</v>
      </c>
      <c r="F57" s="84" t="s">
        <v>104</v>
      </c>
      <c r="G57" s="45" t="s">
        <v>24</v>
      </c>
      <c r="H57" s="85" t="s">
        <v>105</v>
      </c>
      <c r="I57" s="2"/>
      <c r="J57" s="291" t="s">
        <v>177</v>
      </c>
      <c r="K57" s="292"/>
      <c r="L57" s="84" t="s">
        <v>187</v>
      </c>
      <c r="M57" s="291" t="s">
        <v>188</v>
      </c>
      <c r="N57" s="292"/>
      <c r="O57" s="84" t="s">
        <v>172</v>
      </c>
      <c r="P57" s="84" t="s">
        <v>87</v>
      </c>
      <c r="Q57" s="84" t="s">
        <v>171</v>
      </c>
      <c r="R57" s="84" t="s">
        <v>86</v>
      </c>
      <c r="S57" s="291" t="s">
        <v>5</v>
      </c>
      <c r="T57" s="292"/>
      <c r="V57" s="263" t="s">
        <v>157</v>
      </c>
      <c r="W57" s="264"/>
      <c r="X57" s="264"/>
      <c r="Y57" s="265"/>
      <c r="Z57" s="266">
        <f>ROUND(Z55-Z56,0)</f>
        <v>0</v>
      </c>
      <c r="AA57" s="267"/>
    </row>
    <row r="58" spans="1:20" ht="15" customHeight="1">
      <c r="A58" s="146" t="s">
        <v>127</v>
      </c>
      <c r="B58" s="95"/>
      <c r="C58" s="152">
        <v>0</v>
      </c>
      <c r="D58" s="153">
        <v>0</v>
      </c>
      <c r="E58" s="153">
        <v>0</v>
      </c>
      <c r="F58" s="154">
        <f>SUM(D58+E58)*$H$85</f>
        <v>0</v>
      </c>
      <c r="G58" s="155">
        <f>SUM(D58:F58)</f>
        <v>0</v>
      </c>
      <c r="H58" s="156">
        <f>C58*G58</f>
        <v>0</v>
      </c>
      <c r="I58" s="2"/>
      <c r="J58" s="233"/>
      <c r="K58" s="15"/>
      <c r="L58" s="15"/>
      <c r="M58" s="2"/>
      <c r="N58" s="2"/>
      <c r="O58" s="15"/>
      <c r="P58" s="15"/>
      <c r="Q58" s="15"/>
      <c r="S58" s="15"/>
      <c r="T58" s="234"/>
    </row>
    <row r="59" spans="1:20" ht="15" customHeight="1">
      <c r="A59" s="7"/>
      <c r="B59" s="2"/>
      <c r="C59" s="2"/>
      <c r="D59" s="2"/>
      <c r="E59" s="2"/>
      <c r="F59" s="2"/>
      <c r="G59" s="2"/>
      <c r="H59" s="16"/>
      <c r="J59" s="81" t="s">
        <v>176</v>
      </c>
      <c r="K59" s="2"/>
      <c r="L59" s="2"/>
      <c r="M59" s="2"/>
      <c r="N59" s="2"/>
      <c r="O59" s="2"/>
      <c r="P59" s="2"/>
      <c r="Q59" s="2"/>
      <c r="S59" s="2"/>
      <c r="T59" s="8"/>
    </row>
    <row r="60" spans="1:27" ht="15" customHeight="1" thickBot="1">
      <c r="A60" s="28" t="s">
        <v>122</v>
      </c>
      <c r="B60" s="29"/>
      <c r="C60" s="18">
        <v>0</v>
      </c>
      <c r="D60" s="19">
        <v>0</v>
      </c>
      <c r="E60" s="19">
        <v>0</v>
      </c>
      <c r="F60" s="87">
        <f>SUM(D60+E60)*$H$85</f>
        <v>0</v>
      </c>
      <c r="G60" s="98">
        <f>SUM(D60:F60)</f>
        <v>0</v>
      </c>
      <c r="H60" s="88">
        <f>C60*G60</f>
        <v>0</v>
      </c>
      <c r="J60" s="7"/>
      <c r="K60" s="2"/>
      <c r="L60" s="107"/>
      <c r="M60" s="253"/>
      <c r="N60" s="254"/>
      <c r="O60" s="18" t="s">
        <v>29</v>
      </c>
      <c r="P60" s="172">
        <v>0</v>
      </c>
      <c r="Q60" s="235">
        <v>0</v>
      </c>
      <c r="R60" s="236">
        <v>0</v>
      </c>
      <c r="S60" s="174">
        <f>SUM(P60:Q60)*R60</f>
        <v>0</v>
      </c>
      <c r="T60" s="176" t="s">
        <v>21</v>
      </c>
      <c r="V60" s="293" t="s">
        <v>138</v>
      </c>
      <c r="W60" s="294"/>
      <c r="X60" s="294"/>
      <c r="Y60" s="294"/>
      <c r="Z60" s="294"/>
      <c r="AA60" s="295"/>
    </row>
    <row r="61" spans="1:30" ht="15" customHeight="1" thickBot="1">
      <c r="A61" s="21"/>
      <c r="B61" s="11"/>
      <c r="C61" s="11"/>
      <c r="D61" s="11"/>
      <c r="E61" s="11"/>
      <c r="F61" s="2"/>
      <c r="G61" s="11"/>
      <c r="H61" s="16"/>
      <c r="J61" s="7"/>
      <c r="K61" s="2"/>
      <c r="L61" s="2"/>
      <c r="M61" s="2"/>
      <c r="N61" s="2"/>
      <c r="O61" s="2"/>
      <c r="P61" s="2"/>
      <c r="Q61" s="2"/>
      <c r="S61" s="2"/>
      <c r="T61" s="8"/>
      <c r="V61" s="285" t="s">
        <v>184</v>
      </c>
      <c r="W61" s="286"/>
      <c r="X61" s="286"/>
      <c r="Y61" s="286"/>
      <c r="Z61" s="286"/>
      <c r="AA61" s="287"/>
      <c r="AB61" s="2"/>
      <c r="AC61" s="2"/>
      <c r="AD61" s="137"/>
    </row>
    <row r="62" spans="1:30" ht="15" customHeight="1" thickBot="1">
      <c r="A62" s="28" t="s">
        <v>121</v>
      </c>
      <c r="B62" s="29"/>
      <c r="C62" s="18">
        <v>0</v>
      </c>
      <c r="D62" s="19">
        <v>0</v>
      </c>
      <c r="E62" s="19">
        <v>0</v>
      </c>
      <c r="F62" s="87">
        <f>SUM(D62+E62)*$H$85</f>
        <v>0</v>
      </c>
      <c r="G62" s="98">
        <f>SUM(D62:F62)</f>
        <v>0</v>
      </c>
      <c r="H62" s="88">
        <f>C62*G62</f>
        <v>0</v>
      </c>
      <c r="J62" s="7"/>
      <c r="K62" s="2"/>
      <c r="L62" s="107"/>
      <c r="M62" s="253"/>
      <c r="N62" s="254"/>
      <c r="O62" s="18" t="s">
        <v>29</v>
      </c>
      <c r="P62" s="172">
        <v>0</v>
      </c>
      <c r="Q62" s="235">
        <v>0</v>
      </c>
      <c r="R62" s="236">
        <v>0</v>
      </c>
      <c r="S62" s="174">
        <f>SUM(P62:Q62)*R62</f>
        <v>0</v>
      </c>
      <c r="T62" s="176" t="s">
        <v>21</v>
      </c>
      <c r="V62" s="288" t="s">
        <v>185</v>
      </c>
      <c r="W62" s="289"/>
      <c r="X62" s="290"/>
      <c r="Y62" s="237">
        <f>+'Item 1 '!Y62</f>
        <v>0</v>
      </c>
      <c r="Z62" s="330">
        <f>ROUND(Z55*Y62,0)</f>
        <v>0</v>
      </c>
      <c r="AA62" s="331"/>
      <c r="AB62" s="2"/>
      <c r="AC62" s="2"/>
      <c r="AD62" s="137"/>
    </row>
    <row r="63" spans="1:29" ht="15" customHeight="1" thickBot="1">
      <c r="A63" s="21"/>
      <c r="B63" s="29"/>
      <c r="C63" s="11"/>
      <c r="D63" s="30"/>
      <c r="E63" s="11"/>
      <c r="F63" s="2"/>
      <c r="G63" s="11"/>
      <c r="H63" s="89"/>
      <c r="J63" s="7"/>
      <c r="K63" s="2"/>
      <c r="L63" s="2"/>
      <c r="M63" s="2"/>
      <c r="N63" s="2"/>
      <c r="O63" s="2"/>
      <c r="P63" s="2"/>
      <c r="Q63" s="2"/>
      <c r="S63" s="2"/>
      <c r="T63" s="8"/>
      <c r="V63" s="15"/>
      <c r="W63" s="255" t="s">
        <v>1</v>
      </c>
      <c r="X63" s="256"/>
      <c r="Y63" s="24">
        <f>SUM(Y62)</f>
        <v>0</v>
      </c>
      <c r="Z63" s="276">
        <f>ROUND(Z62,0)</f>
        <v>0</v>
      </c>
      <c r="AA63" s="277"/>
      <c r="AB63" s="2"/>
      <c r="AC63" s="2"/>
    </row>
    <row r="64" spans="1:29" ht="15" customHeight="1" thickBot="1">
      <c r="A64" s="28" t="s">
        <v>161</v>
      </c>
      <c r="B64" s="29"/>
      <c r="C64" s="18">
        <v>0</v>
      </c>
      <c r="D64" s="19">
        <v>0</v>
      </c>
      <c r="E64" s="19">
        <v>0</v>
      </c>
      <c r="F64" s="87">
        <f>SUM(D64+E64)*$H$85</f>
        <v>0</v>
      </c>
      <c r="G64" s="98">
        <f>SUM(D64:F64)</f>
        <v>0</v>
      </c>
      <c r="H64" s="88">
        <f>C64*G64</f>
        <v>0</v>
      </c>
      <c r="J64" s="7"/>
      <c r="K64" s="2"/>
      <c r="L64" s="107"/>
      <c r="M64" s="253"/>
      <c r="N64" s="254"/>
      <c r="O64" s="18" t="s">
        <v>29</v>
      </c>
      <c r="P64" s="172">
        <v>0</v>
      </c>
      <c r="Q64" s="235">
        <v>0</v>
      </c>
      <c r="R64" s="236">
        <v>0</v>
      </c>
      <c r="S64" s="174">
        <f>SUM(P64:Q64)*R64</f>
        <v>0</v>
      </c>
      <c r="T64" s="176" t="s">
        <v>21</v>
      </c>
      <c r="V64" s="10"/>
      <c r="W64" s="2"/>
      <c r="X64" s="2"/>
      <c r="Y64" s="2"/>
      <c r="AA64" s="2"/>
      <c r="AB64" s="2"/>
      <c r="AC64" s="2"/>
    </row>
    <row r="65" spans="1:29" ht="15" customHeight="1" thickBot="1">
      <c r="A65" s="28"/>
      <c r="B65" s="2"/>
      <c r="C65" s="2"/>
      <c r="D65" s="17"/>
      <c r="E65" s="17"/>
      <c r="F65" s="2"/>
      <c r="G65" s="14"/>
      <c r="H65" s="89"/>
      <c r="J65" s="7"/>
      <c r="K65" s="2"/>
      <c r="L65" s="2"/>
      <c r="M65" s="2"/>
      <c r="N65" s="2"/>
      <c r="O65" s="2"/>
      <c r="P65" s="2"/>
      <c r="Q65" s="2"/>
      <c r="S65" s="2"/>
      <c r="T65" s="8"/>
      <c r="V65" s="257" t="s">
        <v>48</v>
      </c>
      <c r="W65" s="258"/>
      <c r="X65" s="258"/>
      <c r="Y65" s="258"/>
      <c r="Z65" s="258"/>
      <c r="AA65" s="259"/>
      <c r="AB65" s="2"/>
      <c r="AC65" s="2"/>
    </row>
    <row r="66" spans="1:29" ht="15" customHeight="1">
      <c r="A66" s="28" t="s">
        <v>123</v>
      </c>
      <c r="B66" s="29"/>
      <c r="C66" s="18">
        <v>0</v>
      </c>
      <c r="D66" s="19">
        <v>0</v>
      </c>
      <c r="E66" s="19">
        <v>0</v>
      </c>
      <c r="F66" s="87">
        <f>SUM(D66+E66)*$H$85</f>
        <v>0</v>
      </c>
      <c r="G66" s="98">
        <f>SUM(D66:F66)</f>
        <v>0</v>
      </c>
      <c r="H66" s="88">
        <f>C66*G66</f>
        <v>0</v>
      </c>
      <c r="J66" s="7"/>
      <c r="K66" s="2"/>
      <c r="L66" s="107"/>
      <c r="M66" s="253"/>
      <c r="N66" s="254"/>
      <c r="O66" s="18" t="s">
        <v>29</v>
      </c>
      <c r="P66" s="172">
        <v>0</v>
      </c>
      <c r="Q66" s="235">
        <v>0</v>
      </c>
      <c r="R66" s="236">
        <v>0</v>
      </c>
      <c r="S66" s="174">
        <f>SUM(P66:Q66)*R66</f>
        <v>0</v>
      </c>
      <c r="T66" s="176" t="s">
        <v>21</v>
      </c>
      <c r="V66" s="240" t="s">
        <v>145</v>
      </c>
      <c r="W66" s="241"/>
      <c r="X66" s="242"/>
      <c r="Y66" s="243">
        <f>+'Item 1 '!Y66</f>
        <v>0</v>
      </c>
      <c r="Z66" s="283">
        <f>ROUND(Z63+Z55,0)*Y66</f>
        <v>0</v>
      </c>
      <c r="AA66" s="284"/>
      <c r="AB66" s="2"/>
      <c r="AC66" s="2"/>
    </row>
    <row r="67" spans="1:29" ht="15" customHeight="1">
      <c r="A67" s="7"/>
      <c r="B67" s="2"/>
      <c r="C67" s="2"/>
      <c r="D67" s="17"/>
      <c r="E67" s="17"/>
      <c r="F67" s="2"/>
      <c r="G67" s="14"/>
      <c r="H67" s="89"/>
      <c r="J67" s="177"/>
      <c r="K67" s="169"/>
      <c r="L67" s="171"/>
      <c r="M67" s="2"/>
      <c r="N67" s="2"/>
      <c r="O67" s="2"/>
      <c r="P67" s="170"/>
      <c r="Q67" s="171"/>
      <c r="S67" s="169"/>
      <c r="T67" s="178"/>
      <c r="V67" s="278" t="s">
        <v>146</v>
      </c>
      <c r="W67" s="279"/>
      <c r="X67" s="280"/>
      <c r="Y67" s="243">
        <f>+'Item 1 '!Y67</f>
        <v>0</v>
      </c>
      <c r="Z67" s="281">
        <f>ROUND(Z63+Z55,0)*Y67</f>
        <v>0</v>
      </c>
      <c r="AA67" s="282"/>
      <c r="AB67" s="2"/>
      <c r="AC67" s="2"/>
    </row>
    <row r="68" spans="1:29" ht="15" customHeight="1" thickBot="1">
      <c r="A68" s="28" t="s">
        <v>126</v>
      </c>
      <c r="B68" s="29"/>
      <c r="C68" s="18">
        <v>0</v>
      </c>
      <c r="D68" s="19">
        <v>0</v>
      </c>
      <c r="E68" s="19">
        <v>0</v>
      </c>
      <c r="F68" s="87">
        <f>SUM(D68+E68)*$H$85</f>
        <v>0</v>
      </c>
      <c r="G68" s="98">
        <f>SUM(D68:F68)</f>
        <v>0</v>
      </c>
      <c r="H68" s="88">
        <f>C68*G68</f>
        <v>0</v>
      </c>
      <c r="J68" s="7"/>
      <c r="K68" s="2"/>
      <c r="L68" s="107"/>
      <c r="M68" s="253"/>
      <c r="N68" s="254"/>
      <c r="O68" s="18" t="s">
        <v>29</v>
      </c>
      <c r="P68" s="172">
        <v>0</v>
      </c>
      <c r="Q68" s="235">
        <v>0</v>
      </c>
      <c r="R68" s="236">
        <v>0</v>
      </c>
      <c r="S68" s="174">
        <f>SUM(P68:Q68)*R68</f>
        <v>0</v>
      </c>
      <c r="T68" s="176" t="s">
        <v>21</v>
      </c>
      <c r="V68" s="268" t="s">
        <v>147</v>
      </c>
      <c r="W68" s="269"/>
      <c r="X68" s="270"/>
      <c r="Y68" s="243">
        <f>+'Item 1 '!Y68</f>
        <v>0</v>
      </c>
      <c r="Z68" s="251">
        <f>ROUND(Z63+Z55,0)*Y68</f>
        <v>0</v>
      </c>
      <c r="AA68" s="252"/>
      <c r="AB68" s="2"/>
      <c r="AC68" s="2"/>
    </row>
    <row r="69" spans="1:29" ht="15" customHeight="1" thickBot="1">
      <c r="A69" s="7"/>
      <c r="B69" s="2"/>
      <c r="C69" s="2"/>
      <c r="D69" s="17"/>
      <c r="E69" s="17"/>
      <c r="F69" s="2"/>
      <c r="G69" s="14"/>
      <c r="H69" s="89"/>
      <c r="J69" s="177"/>
      <c r="K69" s="169"/>
      <c r="L69" s="171"/>
      <c r="M69" s="2"/>
      <c r="N69" s="2"/>
      <c r="O69" s="170"/>
      <c r="P69" s="170"/>
      <c r="Q69" s="170"/>
      <c r="S69" s="169"/>
      <c r="T69" s="178"/>
      <c r="V69" s="15"/>
      <c r="W69" s="255" t="s">
        <v>1</v>
      </c>
      <c r="X69" s="256"/>
      <c r="Y69" s="3">
        <f>SUM(Y66:Y68)</f>
        <v>0</v>
      </c>
      <c r="Z69" s="276">
        <f>ROUND(Z66+Z67+Z68,0)</f>
        <v>0</v>
      </c>
      <c r="AA69" s="277"/>
      <c r="AB69" s="2"/>
      <c r="AC69" s="2"/>
    </row>
    <row r="70" spans="1:29" ht="15" customHeight="1" thickBot="1">
      <c r="A70" s="28" t="s">
        <v>124</v>
      </c>
      <c r="B70" s="29"/>
      <c r="C70" s="18">
        <v>0</v>
      </c>
      <c r="D70" s="19">
        <v>0</v>
      </c>
      <c r="E70" s="19">
        <v>0</v>
      </c>
      <c r="F70" s="87">
        <f>SUM(D70+E70)*$H$85</f>
        <v>0</v>
      </c>
      <c r="G70" s="98">
        <f>SUM(D70:F70)</f>
        <v>0</v>
      </c>
      <c r="H70" s="88">
        <f>C70*G70</f>
        <v>0</v>
      </c>
      <c r="J70" s="7"/>
      <c r="K70" s="2"/>
      <c r="L70" s="107"/>
      <c r="M70" s="253"/>
      <c r="N70" s="254"/>
      <c r="O70" s="18" t="s">
        <v>29</v>
      </c>
      <c r="P70" s="172">
        <v>0</v>
      </c>
      <c r="Q70" s="235">
        <v>0</v>
      </c>
      <c r="R70" s="236">
        <v>0</v>
      </c>
      <c r="S70" s="174">
        <f>SUM(P70:Q70)*R70</f>
        <v>0</v>
      </c>
      <c r="T70" s="176" t="s">
        <v>21</v>
      </c>
      <c r="V70" s="10"/>
      <c r="W70" s="2"/>
      <c r="X70" s="2"/>
      <c r="Y70" s="2"/>
      <c r="AA70" s="2"/>
      <c r="AB70" s="2"/>
      <c r="AC70" s="2"/>
    </row>
    <row r="71" spans="1:29" ht="15" customHeight="1" thickBot="1">
      <c r="A71" s="7"/>
      <c r="B71" s="2"/>
      <c r="C71" s="2"/>
      <c r="D71" s="17"/>
      <c r="E71" s="17"/>
      <c r="F71" s="2"/>
      <c r="G71" s="14"/>
      <c r="H71" s="89"/>
      <c r="J71" s="7"/>
      <c r="K71" s="2"/>
      <c r="L71" s="2"/>
      <c r="M71" s="2"/>
      <c r="N71" s="2"/>
      <c r="O71" s="2"/>
      <c r="P71" s="2"/>
      <c r="Q71" s="2"/>
      <c r="S71" s="2"/>
      <c r="T71" s="8"/>
      <c r="V71" s="257" t="s">
        <v>75</v>
      </c>
      <c r="W71" s="258"/>
      <c r="X71" s="258"/>
      <c r="Y71" s="258"/>
      <c r="Z71" s="258"/>
      <c r="AA71" s="259"/>
      <c r="AB71" s="2"/>
      <c r="AC71" s="2"/>
    </row>
    <row r="72" spans="1:29" ht="15" customHeight="1" thickBot="1">
      <c r="A72" s="28" t="s">
        <v>125</v>
      </c>
      <c r="B72" s="29"/>
      <c r="C72" s="18">
        <v>0</v>
      </c>
      <c r="D72" s="19">
        <v>0</v>
      </c>
      <c r="E72" s="19">
        <v>0</v>
      </c>
      <c r="F72" s="87">
        <f>SUM(D72+E72)*$H$85</f>
        <v>0</v>
      </c>
      <c r="G72" s="98">
        <f>SUM(D72:F72)</f>
        <v>0</v>
      </c>
      <c r="H72" s="88">
        <f>C72*G72</f>
        <v>0</v>
      </c>
      <c r="J72" s="81" t="s">
        <v>197</v>
      </c>
      <c r="K72" s="2"/>
      <c r="L72" s="2"/>
      <c r="M72" s="2"/>
      <c r="N72" s="2"/>
      <c r="O72" s="2"/>
      <c r="P72" s="2"/>
      <c r="Q72" s="2"/>
      <c r="S72" s="2"/>
      <c r="T72" s="8"/>
      <c r="V72" s="260" t="s">
        <v>189</v>
      </c>
      <c r="W72" s="261"/>
      <c r="X72" s="262"/>
      <c r="Y72" s="237">
        <f>+'Item 1 '!Y72</f>
        <v>0</v>
      </c>
      <c r="Z72" s="312">
        <f>ROUND(Z63+Z55,0)*Y72</f>
        <v>0</v>
      </c>
      <c r="AA72" s="284"/>
      <c r="AB72" s="2"/>
      <c r="AC72" s="2"/>
    </row>
    <row r="73" spans="1:29" ht="15" customHeight="1">
      <c r="A73" s="7"/>
      <c r="B73" s="2"/>
      <c r="C73" s="2"/>
      <c r="D73" s="17"/>
      <c r="E73" s="17"/>
      <c r="F73" s="2"/>
      <c r="G73" s="14"/>
      <c r="H73" s="89"/>
      <c r="J73" s="7"/>
      <c r="K73" s="2"/>
      <c r="L73" s="107"/>
      <c r="M73" s="253"/>
      <c r="N73" s="254"/>
      <c r="O73" s="18" t="s">
        <v>29</v>
      </c>
      <c r="P73" s="172">
        <v>0</v>
      </c>
      <c r="Q73" s="235">
        <v>0</v>
      </c>
      <c r="R73" s="236">
        <v>0</v>
      </c>
      <c r="S73" s="174">
        <f>SUM(P73:Q73)*R73</f>
        <v>0</v>
      </c>
      <c r="T73" s="176" t="s">
        <v>21</v>
      </c>
      <c r="V73" s="278" t="s">
        <v>71</v>
      </c>
      <c r="W73" s="279"/>
      <c r="X73" s="280"/>
      <c r="Y73" s="26">
        <f>+'Item 1 '!Y73</f>
        <v>0</v>
      </c>
      <c r="Z73" s="281">
        <f>ROUND(Z69+Z63+Z55,0)*Y73</f>
        <v>0</v>
      </c>
      <c r="AA73" s="282"/>
      <c r="AB73" s="2"/>
      <c r="AC73" s="2"/>
    </row>
    <row r="74" spans="1:29" ht="15" customHeight="1" thickBot="1">
      <c r="A74" s="28" t="s">
        <v>120</v>
      </c>
      <c r="B74" s="29"/>
      <c r="C74" s="18">
        <v>0</v>
      </c>
      <c r="D74" s="19">
        <v>0</v>
      </c>
      <c r="E74" s="19">
        <v>0</v>
      </c>
      <c r="F74" s="87">
        <f>SUM(D74+E74)*$H$85</f>
        <v>0</v>
      </c>
      <c r="G74" s="98">
        <f>SUM(D74:F74)</f>
        <v>0</v>
      </c>
      <c r="H74" s="88">
        <f>C74*G74</f>
        <v>0</v>
      </c>
      <c r="J74" s="7"/>
      <c r="K74" s="2"/>
      <c r="L74" s="244"/>
      <c r="M74" s="253"/>
      <c r="N74" s="254"/>
      <c r="O74" s="18" t="s">
        <v>29</v>
      </c>
      <c r="P74" s="172">
        <v>0</v>
      </c>
      <c r="Q74" s="235">
        <v>0</v>
      </c>
      <c r="R74" s="236">
        <v>0</v>
      </c>
      <c r="S74" s="174">
        <f>SUM(P74:Q74)*R74</f>
        <v>0</v>
      </c>
      <c r="T74" s="176" t="s">
        <v>21</v>
      </c>
      <c r="V74" s="268" t="s">
        <v>71</v>
      </c>
      <c r="W74" s="269"/>
      <c r="X74" s="270"/>
      <c r="Y74" s="27">
        <f>+'Item 1 '!Y74</f>
        <v>0</v>
      </c>
      <c r="Z74" s="251">
        <f>ROUND(Z69+Z63+Z55,0)*Y74</f>
        <v>0</v>
      </c>
      <c r="AA74" s="252"/>
      <c r="AB74" s="2"/>
      <c r="AC74" s="2"/>
    </row>
    <row r="75" spans="1:29" ht="15" customHeight="1" thickBot="1">
      <c r="A75" s="7"/>
      <c r="B75" s="2"/>
      <c r="C75" s="2"/>
      <c r="D75" s="17"/>
      <c r="E75" s="17"/>
      <c r="F75" s="2"/>
      <c r="G75" s="14"/>
      <c r="H75" s="89"/>
      <c r="J75" s="7"/>
      <c r="K75" s="2"/>
      <c r="L75" s="107"/>
      <c r="M75" s="253"/>
      <c r="N75" s="254"/>
      <c r="O75" s="18" t="s">
        <v>29</v>
      </c>
      <c r="P75" s="172">
        <v>0</v>
      </c>
      <c r="Q75" s="235">
        <v>0</v>
      </c>
      <c r="R75" s="236">
        <v>0</v>
      </c>
      <c r="S75" s="174">
        <f>SUM(P75:Q75)*R75</f>
        <v>0</v>
      </c>
      <c r="T75" s="176" t="s">
        <v>21</v>
      </c>
      <c r="V75" s="245"/>
      <c r="W75" s="238" t="s">
        <v>1</v>
      </c>
      <c r="X75" s="239"/>
      <c r="Y75" s="3">
        <f>SUM(Y72:Y74)</f>
        <v>0</v>
      </c>
      <c r="Z75" s="276">
        <f>ROUND(Z72+Z73+Z74,0)</f>
        <v>0</v>
      </c>
      <c r="AA75" s="277"/>
      <c r="AB75" s="2"/>
      <c r="AC75" s="2"/>
    </row>
    <row r="76" spans="1:29" ht="15" customHeight="1" thickBot="1">
      <c r="A76" s="81" t="s">
        <v>150</v>
      </c>
      <c r="B76" s="2"/>
      <c r="C76" s="2"/>
      <c r="D76" s="17"/>
      <c r="E76" s="17"/>
      <c r="F76" s="2"/>
      <c r="G76" s="14"/>
      <c r="H76" s="89"/>
      <c r="J76" s="7"/>
      <c r="K76" s="2"/>
      <c r="L76" s="107"/>
      <c r="M76" s="253"/>
      <c r="N76" s="254"/>
      <c r="O76" s="18" t="s">
        <v>29</v>
      </c>
      <c r="P76" s="172">
        <v>0</v>
      </c>
      <c r="Q76" s="235">
        <v>0</v>
      </c>
      <c r="R76" s="236">
        <v>0</v>
      </c>
      <c r="S76" s="174">
        <f>SUM(P76:Q76)*R76</f>
        <v>0</v>
      </c>
      <c r="T76" s="176" t="s">
        <v>21</v>
      </c>
      <c r="V76" s="10"/>
      <c r="W76" s="2"/>
      <c r="X76" s="2"/>
      <c r="Y76" s="2"/>
      <c r="AA76" s="2"/>
      <c r="AB76" s="2"/>
      <c r="AC76" s="2"/>
    </row>
    <row r="77" spans="1:29" ht="15" customHeight="1" thickBot="1">
      <c r="A77" s="28" t="s">
        <v>168</v>
      </c>
      <c r="B77" s="29"/>
      <c r="C77" s="18">
        <v>0</v>
      </c>
      <c r="D77" s="19">
        <v>0</v>
      </c>
      <c r="E77" s="19">
        <v>0</v>
      </c>
      <c r="F77" s="87">
        <f>SUM(D77+E77)*$H$85</f>
        <v>0</v>
      </c>
      <c r="G77" s="98">
        <f>SUM(D77:F77)</f>
        <v>0</v>
      </c>
      <c r="H77" s="88">
        <f>C77*G77</f>
        <v>0</v>
      </c>
      <c r="J77" s="7"/>
      <c r="K77" s="2"/>
      <c r="L77" s="107"/>
      <c r="M77" s="253"/>
      <c r="N77" s="254"/>
      <c r="O77" s="18" t="s">
        <v>29</v>
      </c>
      <c r="P77" s="172">
        <v>0</v>
      </c>
      <c r="Q77" s="235">
        <v>0</v>
      </c>
      <c r="R77" s="236">
        <v>0</v>
      </c>
      <c r="S77" s="246">
        <f>SUM(P77:Q77)*R77</f>
        <v>0</v>
      </c>
      <c r="T77" s="247" t="s">
        <v>21</v>
      </c>
      <c r="V77" s="257" t="s">
        <v>148</v>
      </c>
      <c r="W77" s="258"/>
      <c r="X77" s="258"/>
      <c r="Y77" s="258"/>
      <c r="Z77" s="258"/>
      <c r="AA77" s="259"/>
      <c r="AB77" s="2"/>
      <c r="AC77" s="2"/>
    </row>
    <row r="78" spans="1:29" ht="15" customHeight="1">
      <c r="A78" s="28" t="s">
        <v>168</v>
      </c>
      <c r="B78" s="29"/>
      <c r="C78" s="18">
        <v>0</v>
      </c>
      <c r="D78" s="19">
        <v>0</v>
      </c>
      <c r="E78" s="19">
        <v>0</v>
      </c>
      <c r="F78" s="87">
        <f>SUM(D78+E78)*$H$85</f>
        <v>0</v>
      </c>
      <c r="G78" s="98">
        <f>SUM(D78:F78)</f>
        <v>0</v>
      </c>
      <c r="H78" s="88">
        <f>C78*G78</f>
        <v>0</v>
      </c>
      <c r="J78" s="7"/>
      <c r="K78" s="2"/>
      <c r="L78" s="13"/>
      <c r="M78" s="2"/>
      <c r="N78" s="2"/>
      <c r="O78" s="2"/>
      <c r="P78" s="2"/>
      <c r="Q78" s="173"/>
      <c r="R78" s="173" t="s">
        <v>5</v>
      </c>
      <c r="S78" s="175">
        <f>SUM(S73:S77)</f>
        <v>0</v>
      </c>
      <c r="T78" s="16" t="s">
        <v>21</v>
      </c>
      <c r="V78" s="260" t="s">
        <v>143</v>
      </c>
      <c r="W78" s="261"/>
      <c r="X78" s="262"/>
      <c r="Y78" s="243">
        <f>+'Item 1 '!Y78</f>
        <v>0</v>
      </c>
      <c r="Z78" s="283">
        <f>ROUND(Z75+Z69+Z63+Z55,0)*Y78</f>
        <v>0</v>
      </c>
      <c r="AA78" s="284"/>
      <c r="AB78" s="2"/>
      <c r="AC78" s="2"/>
    </row>
    <row r="79" spans="1:29" ht="15" customHeight="1" thickBot="1">
      <c r="A79" s="28" t="s">
        <v>168</v>
      </c>
      <c r="B79" s="29"/>
      <c r="C79" s="18">
        <v>0</v>
      </c>
      <c r="D79" s="19">
        <v>0</v>
      </c>
      <c r="E79" s="19">
        <v>0</v>
      </c>
      <c r="F79" s="87">
        <f>SUM(D79+E79)*$H$85</f>
        <v>0</v>
      </c>
      <c r="G79" s="98">
        <f>SUM(D79:F79)</f>
        <v>0</v>
      </c>
      <c r="H79" s="132">
        <f>C79*G79</f>
        <v>0</v>
      </c>
      <c r="J79" s="81" t="s">
        <v>197</v>
      </c>
      <c r="K79" s="2"/>
      <c r="L79" s="2"/>
      <c r="M79" s="2"/>
      <c r="N79" s="2"/>
      <c r="O79" s="2"/>
      <c r="P79" s="2"/>
      <c r="Q79" s="2"/>
      <c r="R79" s="2"/>
      <c r="S79" s="2"/>
      <c r="T79" s="8"/>
      <c r="V79" s="166" t="s">
        <v>144</v>
      </c>
      <c r="W79" s="167"/>
      <c r="X79" s="168"/>
      <c r="Y79" s="243">
        <f>+'Item 1 '!Y79</f>
        <v>0</v>
      </c>
      <c r="Z79" s="251">
        <f>ROUND(Z75+Z69+Z63+Z55,0)*Y79</f>
        <v>0</v>
      </c>
      <c r="AA79" s="252"/>
      <c r="AB79" s="2"/>
      <c r="AC79" s="2"/>
    </row>
    <row r="80" spans="1:29" ht="15" customHeight="1" thickBot="1">
      <c r="A80" s="7"/>
      <c r="B80" s="2"/>
      <c r="C80" s="2"/>
      <c r="D80" s="2"/>
      <c r="E80" s="2"/>
      <c r="F80" s="327" t="s">
        <v>5</v>
      </c>
      <c r="G80" s="327"/>
      <c r="H80" s="89">
        <f>SUM(H77:H79)</f>
        <v>0</v>
      </c>
      <c r="J80" s="7"/>
      <c r="K80" s="2"/>
      <c r="L80" s="107"/>
      <c r="M80" s="253"/>
      <c r="N80" s="254"/>
      <c r="O80" s="18" t="s">
        <v>29</v>
      </c>
      <c r="P80" s="172">
        <v>0</v>
      </c>
      <c r="Q80" s="235">
        <v>0</v>
      </c>
      <c r="R80" s="236">
        <v>0</v>
      </c>
      <c r="S80" s="174">
        <f>SUM(P80:Q80)*R80</f>
        <v>0</v>
      </c>
      <c r="T80" s="176" t="s">
        <v>21</v>
      </c>
      <c r="V80" s="15"/>
      <c r="W80" s="255" t="s">
        <v>1</v>
      </c>
      <c r="X80" s="256"/>
      <c r="Y80" s="24">
        <f>SUM(Y78:Y79)</f>
        <v>0</v>
      </c>
      <c r="Z80" s="276">
        <f>ROUND(Z78+Z79,0)</f>
        <v>0</v>
      </c>
      <c r="AA80" s="277"/>
      <c r="AB80" s="2"/>
      <c r="AC80" s="2"/>
    </row>
    <row r="81" spans="1:29" ht="15" customHeight="1" thickBot="1">
      <c r="A81" s="291" t="s">
        <v>169</v>
      </c>
      <c r="B81" s="326"/>
      <c r="C81" s="326"/>
      <c r="D81" s="326"/>
      <c r="E81" s="326"/>
      <c r="F81" s="326"/>
      <c r="G81" s="326"/>
      <c r="H81" s="292"/>
      <c r="J81" s="7"/>
      <c r="K81" s="2"/>
      <c r="L81" s="107"/>
      <c r="M81" s="253"/>
      <c r="N81" s="254"/>
      <c r="O81" s="18" t="s">
        <v>29</v>
      </c>
      <c r="P81" s="172">
        <v>0</v>
      </c>
      <c r="Q81" s="235">
        <v>0</v>
      </c>
      <c r="R81" s="236">
        <v>0</v>
      </c>
      <c r="S81" s="174">
        <f>SUM(P81:Q81)*R81</f>
        <v>0</v>
      </c>
      <c r="T81" s="176" t="s">
        <v>21</v>
      </c>
      <c r="V81" s="2"/>
      <c r="AA81" s="2"/>
      <c r="AB81" s="2"/>
      <c r="AC81" s="2"/>
    </row>
    <row r="82" spans="1:29" ht="15" customHeight="1" thickBot="1">
      <c r="A82" s="160" t="s">
        <v>99</v>
      </c>
      <c r="B82" s="161" t="s">
        <v>101</v>
      </c>
      <c r="C82" s="407" t="s">
        <v>102</v>
      </c>
      <c r="D82" s="408"/>
      <c r="E82" s="409"/>
      <c r="F82" s="405" t="s">
        <v>170</v>
      </c>
      <c r="G82" s="406"/>
      <c r="H82" s="158" t="s">
        <v>9</v>
      </c>
      <c r="J82" s="7"/>
      <c r="K82" s="2"/>
      <c r="L82" s="107"/>
      <c r="M82" s="253"/>
      <c r="N82" s="254"/>
      <c r="O82" s="18" t="s">
        <v>29</v>
      </c>
      <c r="P82" s="172">
        <v>0</v>
      </c>
      <c r="Q82" s="235">
        <v>0</v>
      </c>
      <c r="R82" s="236">
        <v>0</v>
      </c>
      <c r="S82" s="174">
        <f>SUM(P82:Q82)*R82</f>
        <v>0</v>
      </c>
      <c r="T82" s="176" t="s">
        <v>21</v>
      </c>
      <c r="V82" s="10"/>
      <c r="W82" s="2"/>
      <c r="X82" s="2"/>
      <c r="Y82" s="2"/>
      <c r="AA82" s="2"/>
      <c r="AB82" s="2"/>
      <c r="AC82" s="2"/>
    </row>
    <row r="83" spans="1:29" ht="14.25" customHeight="1" thickBot="1">
      <c r="A83" s="150">
        <f>+'Item 1 '!A83</f>
        <v>0.062</v>
      </c>
      <c r="B83" s="186">
        <f>+'Item 1 '!B83</f>
        <v>0.008</v>
      </c>
      <c r="C83" s="28" t="s">
        <v>163</v>
      </c>
      <c r="D83" s="163">
        <f>+'Item 1 '!D83</f>
        <v>0</v>
      </c>
      <c r="E83" s="147" t="s">
        <v>165</v>
      </c>
      <c r="F83" s="324">
        <f>+'Item 1 '!F83:G83</f>
        <v>0</v>
      </c>
      <c r="G83" s="325"/>
      <c r="H83" s="159" t="s">
        <v>166</v>
      </c>
      <c r="J83" s="7"/>
      <c r="K83" s="2"/>
      <c r="L83" s="244"/>
      <c r="M83" s="253"/>
      <c r="N83" s="254"/>
      <c r="O83" s="18" t="s">
        <v>29</v>
      </c>
      <c r="P83" s="172">
        <v>0</v>
      </c>
      <c r="Q83" s="235">
        <v>0</v>
      </c>
      <c r="R83" s="236">
        <v>0</v>
      </c>
      <c r="S83" s="174">
        <f>SUM(P83:Q83)*R83</f>
        <v>0</v>
      </c>
      <c r="T83" s="176" t="s">
        <v>21</v>
      </c>
      <c r="V83" s="271" t="s">
        <v>3</v>
      </c>
      <c r="W83" s="272"/>
      <c r="X83" s="273"/>
      <c r="Y83" s="141">
        <f>+Y80+Y75+Y69+Y63</f>
        <v>0</v>
      </c>
      <c r="Z83" s="274">
        <f>ROUND(Z80+Z75+Z69+Z63+Z55,0)</f>
        <v>0</v>
      </c>
      <c r="AA83" s="275"/>
      <c r="AB83" s="56"/>
      <c r="AC83" s="2"/>
    </row>
    <row r="84" spans="1:29" ht="15" customHeight="1" thickBot="1">
      <c r="A84" s="162" t="s">
        <v>100</v>
      </c>
      <c r="B84" s="161" t="s">
        <v>103</v>
      </c>
      <c r="C84" s="7" t="s">
        <v>164</v>
      </c>
      <c r="D84" s="164">
        <f>+'Item 1 '!D84</f>
        <v>0</v>
      </c>
      <c r="E84" s="147" t="s">
        <v>87</v>
      </c>
      <c r="F84" s="424">
        <f>+'Item 1 '!F85:G85</f>
        <v>0</v>
      </c>
      <c r="G84" s="406"/>
      <c r="H84" s="80" t="s">
        <v>167</v>
      </c>
      <c r="J84" s="7"/>
      <c r="K84" s="2"/>
      <c r="L84" s="107"/>
      <c r="M84" s="253"/>
      <c r="N84" s="254"/>
      <c r="O84" s="18" t="s">
        <v>29</v>
      </c>
      <c r="P84" s="172">
        <v>0</v>
      </c>
      <c r="Q84" s="235">
        <v>0</v>
      </c>
      <c r="R84" s="236">
        <v>0</v>
      </c>
      <c r="S84" s="246">
        <f>SUM(P84:Q84)*R84</f>
        <v>0</v>
      </c>
      <c r="T84" s="247" t="s">
        <v>21</v>
      </c>
      <c r="V84" s="263" t="s">
        <v>28</v>
      </c>
      <c r="W84" s="264"/>
      <c r="X84" s="264"/>
      <c r="Y84" s="265"/>
      <c r="Z84" s="328">
        <f>ROUND(Z80+Z79+Z78+Z75+Z74+Z73+Z72+Z69+Z68+Z67+Z66+Z63+Z62+Z56+Z55,0)/2</f>
        <v>0</v>
      </c>
      <c r="AA84" s="329"/>
      <c r="AB84" s="2"/>
      <c r="AC84" s="2"/>
    </row>
    <row r="85" spans="1:29" ht="15" customHeight="1" thickBot="1">
      <c r="A85" s="150">
        <f>+'Item 1 '!A85</f>
        <v>0.0145</v>
      </c>
      <c r="B85" s="186">
        <f>+'Item 1 '!B85</f>
        <v>0</v>
      </c>
      <c r="C85" s="9" t="s">
        <v>162</v>
      </c>
      <c r="D85" s="165">
        <f>+'Item 1 '!D85</f>
        <v>50000</v>
      </c>
      <c r="E85" s="149">
        <f>SUM(D84*D83)/D85</f>
        <v>0</v>
      </c>
      <c r="F85" s="324">
        <v>0</v>
      </c>
      <c r="G85" s="325"/>
      <c r="H85" s="151">
        <f>+F85+F83+B83+B85+A85+A83+E85</f>
        <v>0.08449999999999999</v>
      </c>
      <c r="J85" s="9"/>
      <c r="K85" s="10"/>
      <c r="L85" s="179"/>
      <c r="M85" s="10"/>
      <c r="N85" s="10"/>
      <c r="O85" s="10"/>
      <c r="P85" s="10"/>
      <c r="Q85" s="180"/>
      <c r="R85" s="180" t="s">
        <v>5</v>
      </c>
      <c r="S85" s="181">
        <f>SUM(S80:S84)</f>
        <v>0</v>
      </c>
      <c r="T85" s="182" t="s">
        <v>21</v>
      </c>
      <c r="V85" s="263" t="s">
        <v>157</v>
      </c>
      <c r="W85" s="264"/>
      <c r="X85" s="264"/>
      <c r="Y85" s="265"/>
      <c r="Z85" s="266">
        <f>ROUND(Z83-Z84,0)</f>
        <v>0</v>
      </c>
      <c r="AA85" s="267"/>
      <c r="AB85" s="2"/>
      <c r="AC85" s="2"/>
    </row>
    <row r="86" spans="1:29" ht="15" customHeight="1" thickBot="1">
      <c r="A86" s="217"/>
      <c r="B86" s="217"/>
      <c r="C86" s="209"/>
      <c r="D86" s="219"/>
      <c r="E86" s="217"/>
      <c r="F86" s="217"/>
      <c r="G86" s="217"/>
      <c r="H86" s="220"/>
      <c r="I86" s="209"/>
      <c r="J86" s="209"/>
      <c r="K86" s="209"/>
      <c r="L86" s="210"/>
      <c r="M86" s="209"/>
      <c r="N86" s="209"/>
      <c r="O86" s="221"/>
      <c r="P86" s="221"/>
      <c r="Q86" s="222"/>
      <c r="R86" s="223"/>
      <c r="S86" s="209"/>
      <c r="T86" s="224"/>
      <c r="U86" s="224"/>
      <c r="V86" s="224"/>
      <c r="W86" s="224"/>
      <c r="X86" s="218"/>
      <c r="Y86" s="209"/>
      <c r="Z86" s="209"/>
      <c r="AA86" s="209"/>
      <c r="AB86" s="2"/>
      <c r="AC86" s="2"/>
    </row>
    <row r="87" spans="1:28" ht="15" customHeight="1" thickBot="1">
      <c r="A87" s="45" t="s">
        <v>78</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94"/>
      <c r="AB87" s="2"/>
    </row>
    <row r="88" spans="1:28" ht="15" customHeight="1">
      <c r="A88" s="22">
        <v>1</v>
      </c>
      <c r="B88" s="22"/>
      <c r="C88" s="22"/>
      <c r="D88" s="22"/>
      <c r="E88" s="95"/>
      <c r="F88" s="95"/>
      <c r="G88" s="95"/>
      <c r="H88" s="95"/>
      <c r="I88" s="95"/>
      <c r="J88" s="95"/>
      <c r="K88" s="95"/>
      <c r="L88" s="95"/>
      <c r="M88" s="95"/>
      <c r="N88" s="95"/>
      <c r="O88" s="95"/>
      <c r="P88" s="95"/>
      <c r="Q88" s="95"/>
      <c r="R88" s="95"/>
      <c r="S88" s="95"/>
      <c r="T88" s="95"/>
      <c r="U88" s="95"/>
      <c r="V88" s="95"/>
      <c r="W88" s="95"/>
      <c r="X88" s="95"/>
      <c r="Y88" s="95"/>
      <c r="Z88" s="95"/>
      <c r="AA88" s="95"/>
      <c r="AB88" s="43"/>
    </row>
    <row r="89" spans="1:28" ht="15" customHeight="1">
      <c r="A89" s="22">
        <v>2</v>
      </c>
      <c r="B89" s="22"/>
      <c r="C89" s="22"/>
      <c r="D89" s="22"/>
      <c r="E89" s="96"/>
      <c r="F89" s="96"/>
      <c r="G89" s="96"/>
      <c r="H89" s="96"/>
      <c r="I89" s="96"/>
      <c r="J89" s="96"/>
      <c r="K89" s="96"/>
      <c r="L89" s="96"/>
      <c r="M89" s="96"/>
      <c r="N89" s="96"/>
      <c r="O89" s="96"/>
      <c r="P89" s="96"/>
      <c r="Q89" s="96"/>
      <c r="X89" s="96"/>
      <c r="Y89" s="96"/>
      <c r="Z89" s="96"/>
      <c r="AA89" s="96"/>
      <c r="AB89" s="43"/>
    </row>
    <row r="90" spans="1:28" ht="15" customHeight="1">
      <c r="A90" s="22">
        <v>3</v>
      </c>
      <c r="B90" s="22"/>
      <c r="C90" s="22"/>
      <c r="D90" s="22"/>
      <c r="E90" s="96"/>
      <c r="F90" s="96"/>
      <c r="G90" s="96"/>
      <c r="H90" s="96"/>
      <c r="I90" s="96"/>
      <c r="J90" s="96"/>
      <c r="K90" s="96"/>
      <c r="L90" s="96"/>
      <c r="M90" s="96"/>
      <c r="N90" s="96"/>
      <c r="O90" s="96"/>
      <c r="P90" s="96"/>
      <c r="Q90" s="96"/>
      <c r="X90" s="96"/>
      <c r="Y90" s="96"/>
      <c r="Z90" s="96"/>
      <c r="AA90" s="96"/>
      <c r="AB90" s="43"/>
    </row>
    <row r="91" spans="1:28" ht="15" customHeight="1">
      <c r="A91" s="22">
        <v>4</v>
      </c>
      <c r="B91" s="22"/>
      <c r="C91" s="22"/>
      <c r="D91" s="22"/>
      <c r="E91" s="96"/>
      <c r="F91" s="96"/>
      <c r="G91" s="96"/>
      <c r="H91" s="96"/>
      <c r="I91" s="96"/>
      <c r="J91" s="96"/>
      <c r="K91" s="96"/>
      <c r="L91" s="96"/>
      <c r="M91" s="96"/>
      <c r="N91" s="96"/>
      <c r="O91" s="96"/>
      <c r="P91" s="96"/>
      <c r="Q91" s="96"/>
      <c r="X91" s="96"/>
      <c r="Y91" s="96"/>
      <c r="Z91" s="96"/>
      <c r="AA91" s="96"/>
      <c r="AB91" s="43"/>
    </row>
    <row r="92" spans="1:28" ht="15" customHeight="1">
      <c r="A92" s="22">
        <v>5</v>
      </c>
      <c r="B92" s="22"/>
      <c r="C92" s="22"/>
      <c r="D92" s="22"/>
      <c r="H92" s="96"/>
      <c r="I92" s="96"/>
      <c r="J92" s="96"/>
      <c r="K92" s="96"/>
      <c r="L92" s="96"/>
      <c r="M92" s="96"/>
      <c r="N92" s="96"/>
      <c r="O92" s="96"/>
      <c r="P92" s="96"/>
      <c r="Q92" s="96"/>
      <c r="X92" s="96"/>
      <c r="Y92" s="96"/>
      <c r="Z92" s="96"/>
      <c r="AA92" s="96"/>
      <c r="AB92" s="43"/>
    </row>
    <row r="93" spans="1:28" ht="15" customHeight="1">
      <c r="A93" s="22">
        <v>6</v>
      </c>
      <c r="B93" s="22"/>
      <c r="C93" s="22"/>
      <c r="D93" s="22"/>
      <c r="H93" s="96"/>
      <c r="I93" s="96"/>
      <c r="J93" s="96"/>
      <c r="K93" s="96"/>
      <c r="L93" s="96"/>
      <c r="M93" s="96"/>
      <c r="N93" s="96"/>
      <c r="O93" s="96"/>
      <c r="P93" s="96"/>
      <c r="Q93" s="96"/>
      <c r="X93" s="96"/>
      <c r="Y93" s="96"/>
      <c r="Z93" s="96"/>
      <c r="AA93" s="96"/>
      <c r="AB93" s="43"/>
    </row>
    <row r="94" spans="1:28" ht="15" customHeight="1">
      <c r="A94" s="22">
        <v>7</v>
      </c>
      <c r="B94" s="22"/>
      <c r="C94" s="22"/>
      <c r="D94" s="22"/>
      <c r="E94" s="96"/>
      <c r="F94" s="96"/>
      <c r="G94" s="96"/>
      <c r="H94" s="96"/>
      <c r="I94" s="96"/>
      <c r="J94" s="96"/>
      <c r="K94" s="96"/>
      <c r="L94" s="96"/>
      <c r="M94" s="96"/>
      <c r="N94" s="96"/>
      <c r="O94" s="96"/>
      <c r="P94" s="96"/>
      <c r="Q94" s="96"/>
      <c r="R94" s="96"/>
      <c r="S94" s="96"/>
      <c r="T94" s="96"/>
      <c r="U94" s="96"/>
      <c r="V94" s="96"/>
      <c r="W94" s="96"/>
      <c r="X94" s="96"/>
      <c r="Y94" s="96"/>
      <c r="Z94" s="96"/>
      <c r="AA94" s="96"/>
      <c r="AB94" s="43"/>
    </row>
    <row r="95" spans="1:28" ht="15" customHeight="1">
      <c r="A95" s="22">
        <v>8</v>
      </c>
      <c r="B95" s="22"/>
      <c r="C95" s="22"/>
      <c r="D95" s="22"/>
      <c r="E95" s="96"/>
      <c r="F95" s="96"/>
      <c r="G95" s="96"/>
      <c r="H95" s="96"/>
      <c r="I95" s="96"/>
      <c r="J95" s="96"/>
      <c r="K95" s="96"/>
      <c r="L95" s="96"/>
      <c r="M95" s="96"/>
      <c r="N95" s="96"/>
      <c r="O95" s="96"/>
      <c r="P95" s="96"/>
      <c r="Q95" s="96"/>
      <c r="R95" s="96"/>
      <c r="S95" s="96"/>
      <c r="T95" s="96"/>
      <c r="U95" s="96"/>
      <c r="V95" s="96"/>
      <c r="W95" s="96"/>
      <c r="X95" s="96"/>
      <c r="Y95" s="96"/>
      <c r="Z95" s="96"/>
      <c r="AA95" s="96"/>
      <c r="AB95" s="43"/>
    </row>
    <row r="96" spans="1:28" ht="15" customHeight="1">
      <c r="A96" s="22">
        <v>9</v>
      </c>
      <c r="B96" s="22"/>
      <c r="C96" s="22"/>
      <c r="D96" s="22"/>
      <c r="E96" s="96"/>
      <c r="F96" s="96"/>
      <c r="G96" s="96"/>
      <c r="H96" s="96"/>
      <c r="I96" s="96"/>
      <c r="J96" s="96"/>
      <c r="K96" s="96"/>
      <c r="L96" s="96"/>
      <c r="M96" s="96"/>
      <c r="N96" s="96"/>
      <c r="O96" s="96"/>
      <c r="P96" s="96"/>
      <c r="Q96" s="96"/>
      <c r="R96" s="96"/>
      <c r="S96" s="96"/>
      <c r="T96" s="96"/>
      <c r="U96" s="96"/>
      <c r="V96" s="96"/>
      <c r="W96" s="96"/>
      <c r="X96" s="96"/>
      <c r="Y96" s="96"/>
      <c r="Z96" s="96"/>
      <c r="AA96" s="96"/>
      <c r="AB96" s="43"/>
    </row>
    <row r="97" spans="1:28" ht="15" customHeight="1">
      <c r="A97" s="22">
        <v>10</v>
      </c>
      <c r="B97" s="22"/>
      <c r="C97" s="22"/>
      <c r="D97" s="22"/>
      <c r="E97" s="96"/>
      <c r="F97" s="96"/>
      <c r="G97" s="96"/>
      <c r="H97" s="96"/>
      <c r="I97" s="96"/>
      <c r="J97" s="96"/>
      <c r="K97" s="96"/>
      <c r="L97" s="96"/>
      <c r="M97" s="96"/>
      <c r="N97" s="96"/>
      <c r="O97" s="96"/>
      <c r="P97" s="96"/>
      <c r="Q97" s="96"/>
      <c r="R97" s="96"/>
      <c r="S97" s="96"/>
      <c r="T97" s="96"/>
      <c r="U97" s="96"/>
      <c r="V97" s="96"/>
      <c r="W97" s="96"/>
      <c r="X97" s="96"/>
      <c r="Y97" s="96"/>
      <c r="Z97" s="96"/>
      <c r="AA97" s="96"/>
      <c r="AB97" s="43"/>
    </row>
    <row r="98" spans="1:28" ht="15" customHeight="1">
      <c r="A98" s="22">
        <v>11</v>
      </c>
      <c r="B98" s="22"/>
      <c r="C98" s="22"/>
      <c r="D98" s="22"/>
      <c r="E98" s="96"/>
      <c r="F98" s="96"/>
      <c r="G98" s="96"/>
      <c r="H98" s="96"/>
      <c r="I98" s="96"/>
      <c r="J98" s="96"/>
      <c r="K98" s="96"/>
      <c r="L98" s="96"/>
      <c r="M98" s="96"/>
      <c r="N98" s="96"/>
      <c r="O98" s="96"/>
      <c r="P98" s="96"/>
      <c r="Q98" s="96"/>
      <c r="R98" s="96"/>
      <c r="S98" s="96"/>
      <c r="T98" s="96"/>
      <c r="U98" s="96"/>
      <c r="V98" s="96"/>
      <c r="W98" s="96"/>
      <c r="X98" s="96"/>
      <c r="Y98" s="96"/>
      <c r="Z98" s="96"/>
      <c r="AA98" s="96"/>
      <c r="AB98" s="43"/>
    </row>
    <row r="99" spans="1:28" ht="15" customHeight="1">
      <c r="A99" s="22">
        <v>12</v>
      </c>
      <c r="B99" s="22"/>
      <c r="C99" s="22"/>
      <c r="D99" s="22"/>
      <c r="E99" s="96"/>
      <c r="F99" s="96"/>
      <c r="G99" s="96"/>
      <c r="H99" s="96"/>
      <c r="I99" s="96"/>
      <c r="J99" s="96"/>
      <c r="K99" s="96"/>
      <c r="L99" s="96"/>
      <c r="M99" s="96"/>
      <c r="N99" s="96"/>
      <c r="O99" s="96"/>
      <c r="P99" s="96"/>
      <c r="Q99" s="96"/>
      <c r="R99" s="96"/>
      <c r="S99" s="96"/>
      <c r="T99" s="96"/>
      <c r="U99" s="96"/>
      <c r="V99" s="96"/>
      <c r="W99" s="96"/>
      <c r="X99" s="96"/>
      <c r="Y99" s="96"/>
      <c r="Z99" s="96"/>
      <c r="AA99" s="96"/>
      <c r="AB99" s="43"/>
    </row>
    <row r="100" spans="1:28" ht="15" customHeight="1">
      <c r="A100" s="22">
        <v>13</v>
      </c>
      <c r="B100" s="22"/>
      <c r="C100" s="22"/>
      <c r="D100" s="22"/>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43"/>
    </row>
    <row r="101" spans="1:28" ht="15" customHeight="1">
      <c r="A101" s="22">
        <v>14</v>
      </c>
      <c r="B101" s="22"/>
      <c r="C101" s="22"/>
      <c r="D101" s="22"/>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43"/>
    </row>
    <row r="102" spans="1:28" ht="15" customHeight="1">
      <c r="A102" s="22">
        <v>15</v>
      </c>
      <c r="B102" s="13"/>
      <c r="C102" s="13"/>
      <c r="D102" s="13"/>
      <c r="E102" s="29"/>
      <c r="F102" s="29"/>
      <c r="G102" s="96"/>
      <c r="H102" s="96"/>
      <c r="I102" s="96"/>
      <c r="J102" s="96"/>
      <c r="K102" s="96"/>
      <c r="L102" s="96"/>
      <c r="M102" s="96"/>
      <c r="N102" s="96"/>
      <c r="O102" s="96"/>
      <c r="P102" s="96"/>
      <c r="Q102" s="96"/>
      <c r="R102" s="96"/>
      <c r="S102" s="96"/>
      <c r="T102" s="96"/>
      <c r="U102" s="96"/>
      <c r="V102" s="96"/>
      <c r="W102" s="96"/>
      <c r="X102" s="96"/>
      <c r="Y102" s="96"/>
      <c r="Z102" s="96"/>
      <c r="AA102" s="96"/>
      <c r="AB102" s="43"/>
    </row>
    <row r="103" spans="2:6" ht="15">
      <c r="B103" s="2"/>
      <c r="C103" s="2"/>
      <c r="D103" s="2"/>
      <c r="E103" s="2"/>
      <c r="F103" s="2"/>
    </row>
    <row r="104" spans="2:6" ht="15">
      <c r="B104" s="2"/>
      <c r="C104" s="23"/>
      <c r="D104" s="23"/>
      <c r="E104" s="23"/>
      <c r="F104" s="2"/>
    </row>
    <row r="105" spans="2:6" ht="15">
      <c r="B105" s="2"/>
      <c r="C105" s="29"/>
      <c r="D105" s="29"/>
      <c r="E105" s="5"/>
      <c r="F105" s="2"/>
    </row>
    <row r="106" spans="2:6" ht="15">
      <c r="B106" s="2"/>
      <c r="C106" s="2"/>
      <c r="D106" s="2"/>
      <c r="E106" s="4"/>
      <c r="F106" s="2"/>
    </row>
    <row r="107" spans="2:6" ht="15">
      <c r="B107" s="2"/>
      <c r="C107" s="29"/>
      <c r="D107" s="29"/>
      <c r="E107" s="5"/>
      <c r="F107" s="2"/>
    </row>
    <row r="108" spans="2:6" ht="15">
      <c r="B108" s="2"/>
      <c r="C108" s="29"/>
      <c r="D108" s="29"/>
      <c r="E108" s="5"/>
      <c r="F108" s="2"/>
    </row>
    <row r="109" spans="2:6" ht="15">
      <c r="B109" s="2"/>
      <c r="C109" s="29"/>
      <c r="D109" s="29"/>
      <c r="E109" s="17"/>
      <c r="F109" s="2"/>
    </row>
    <row r="110" spans="2:6" ht="15">
      <c r="B110" s="2"/>
      <c r="C110" s="2"/>
      <c r="D110" s="2"/>
      <c r="E110" s="2"/>
      <c r="F110" s="2"/>
    </row>
    <row r="111" spans="2:6" ht="15">
      <c r="B111" s="2"/>
      <c r="C111" s="23"/>
      <c r="D111" s="23"/>
      <c r="E111" s="157"/>
      <c r="F111" s="2"/>
    </row>
    <row r="112" spans="2:6" ht="15">
      <c r="B112" s="2"/>
      <c r="C112" s="2"/>
      <c r="D112" s="2"/>
      <c r="E112" s="2"/>
      <c r="F112" s="2"/>
    </row>
    <row r="114" spans="3:5" ht="15">
      <c r="C114" s="22"/>
      <c r="D114" s="22"/>
      <c r="E114" s="96"/>
    </row>
    <row r="115" spans="3:5" ht="15">
      <c r="C115" s="323"/>
      <c r="D115" s="323"/>
      <c r="E115" s="6"/>
    </row>
    <row r="116" spans="3:5" ht="15">
      <c r="C116" s="323"/>
      <c r="D116" s="323"/>
      <c r="E116" s="6"/>
    </row>
    <row r="117" ht="15">
      <c r="E117" s="142"/>
    </row>
    <row r="118" spans="3:5" ht="15">
      <c r="C118" s="323"/>
      <c r="D118" s="323"/>
      <c r="E118" s="6"/>
    </row>
    <row r="120" spans="3:5" ht="15">
      <c r="C120" s="323"/>
      <c r="D120" s="323"/>
      <c r="E120" s="143"/>
    </row>
    <row r="122" spans="3:5" ht="15">
      <c r="C122" s="144"/>
      <c r="D122" s="144"/>
      <c r="E122" s="145"/>
    </row>
  </sheetData>
  <sheetProtection/>
  <mergeCells count="248">
    <mergeCell ref="A1:C1"/>
    <mergeCell ref="D1:G1"/>
    <mergeCell ref="H1:I1"/>
    <mergeCell ref="J1:K1"/>
    <mergeCell ref="L1:AA2"/>
    <mergeCell ref="A2:C2"/>
    <mergeCell ref="D2:E2"/>
    <mergeCell ref="H2:I2"/>
    <mergeCell ref="AN2:AX2"/>
    <mergeCell ref="A3:AA3"/>
    <mergeCell ref="A4:R4"/>
    <mergeCell ref="S4:AA4"/>
    <mergeCell ref="A5:C5"/>
    <mergeCell ref="A6:B6"/>
    <mergeCell ref="D6:F6"/>
    <mergeCell ref="H6:I6"/>
    <mergeCell ref="K6:N6"/>
    <mergeCell ref="P6:Q6"/>
    <mergeCell ref="A7:B7"/>
    <mergeCell ref="D7:F7"/>
    <mergeCell ref="H7:I7"/>
    <mergeCell ref="K7:N7"/>
    <mergeCell ref="P7:Q7"/>
    <mergeCell ref="T7:V7"/>
    <mergeCell ref="H8:I8"/>
    <mergeCell ref="K8:N8"/>
    <mergeCell ref="P8:Q8"/>
    <mergeCell ref="T8:V8"/>
    <mergeCell ref="T6:V6"/>
    <mergeCell ref="X6:Z6"/>
    <mergeCell ref="X7:Z7"/>
    <mergeCell ref="X8:Z8"/>
    <mergeCell ref="A9:B9"/>
    <mergeCell ref="D9:F9"/>
    <mergeCell ref="H9:I9"/>
    <mergeCell ref="K9:N9"/>
    <mergeCell ref="P9:Q9"/>
    <mergeCell ref="T9:V9"/>
    <mergeCell ref="X9:Z9"/>
    <mergeCell ref="A8:B8"/>
    <mergeCell ref="D8:F8"/>
    <mergeCell ref="T11:V11"/>
    <mergeCell ref="X11:Z11"/>
    <mergeCell ref="A10:B10"/>
    <mergeCell ref="D10:F10"/>
    <mergeCell ref="H10:I10"/>
    <mergeCell ref="K10:N10"/>
    <mergeCell ref="P10:Q10"/>
    <mergeCell ref="X12:Z12"/>
    <mergeCell ref="T10:V10"/>
    <mergeCell ref="H12:I12"/>
    <mergeCell ref="K12:N12"/>
    <mergeCell ref="P12:Q12"/>
    <mergeCell ref="T12:V12"/>
    <mergeCell ref="X10:Z10"/>
    <mergeCell ref="T13:V13"/>
    <mergeCell ref="A11:B11"/>
    <mergeCell ref="D11:F11"/>
    <mergeCell ref="H11:I11"/>
    <mergeCell ref="K11:N11"/>
    <mergeCell ref="P11:Q11"/>
    <mergeCell ref="A12:B12"/>
    <mergeCell ref="D12:F12"/>
    <mergeCell ref="A14:B14"/>
    <mergeCell ref="D14:F14"/>
    <mergeCell ref="H14:I14"/>
    <mergeCell ref="K14:N14"/>
    <mergeCell ref="A13:B13"/>
    <mergeCell ref="D13:F13"/>
    <mergeCell ref="H13:I13"/>
    <mergeCell ref="K13:N13"/>
    <mergeCell ref="D15:F15"/>
    <mergeCell ref="H15:I15"/>
    <mergeCell ref="K15:N15"/>
    <mergeCell ref="P15:Q15"/>
    <mergeCell ref="T15:V17"/>
    <mergeCell ref="X13:Z13"/>
    <mergeCell ref="P14:Q14"/>
    <mergeCell ref="T14:V14"/>
    <mergeCell ref="X14:Z14"/>
    <mergeCell ref="P13:Q13"/>
    <mergeCell ref="X15:Z15"/>
    <mergeCell ref="A16:B16"/>
    <mergeCell ref="D16:F16"/>
    <mergeCell ref="A17:B17"/>
    <mergeCell ref="D17:F17"/>
    <mergeCell ref="H17:I17"/>
    <mergeCell ref="K17:N17"/>
    <mergeCell ref="P17:Q17"/>
    <mergeCell ref="X17:Z17"/>
    <mergeCell ref="A15:B15"/>
    <mergeCell ref="U20:X20"/>
    <mergeCell ref="H21:I21"/>
    <mergeCell ref="M21:N21"/>
    <mergeCell ref="Q21:R21"/>
    <mergeCell ref="H16:I16"/>
    <mergeCell ref="K16:N16"/>
    <mergeCell ref="P16:Q16"/>
    <mergeCell ref="X16:Z16"/>
    <mergeCell ref="Y21:AA21"/>
    <mergeCell ref="B22:E22"/>
    <mergeCell ref="B23:E23"/>
    <mergeCell ref="Y23:Z23"/>
    <mergeCell ref="B24:E24"/>
    <mergeCell ref="Y24:Z24"/>
    <mergeCell ref="B20:E21"/>
    <mergeCell ref="F20:G21"/>
    <mergeCell ref="H20:L20"/>
    <mergeCell ref="M20:P20"/>
    <mergeCell ref="Q20:T20"/>
    <mergeCell ref="B25:E25"/>
    <mergeCell ref="Y25:Z25"/>
    <mergeCell ref="B26:E26"/>
    <mergeCell ref="Y26:Z26"/>
    <mergeCell ref="B27:E27"/>
    <mergeCell ref="Y27:Z27"/>
    <mergeCell ref="B28:E28"/>
    <mergeCell ref="Y28:Z28"/>
    <mergeCell ref="B29:E29"/>
    <mergeCell ref="B30:E30"/>
    <mergeCell ref="Y30:Z30"/>
    <mergeCell ref="B31:E31"/>
    <mergeCell ref="Y31:Z31"/>
    <mergeCell ref="B32:E32"/>
    <mergeCell ref="Y32:Z32"/>
    <mergeCell ref="B33:E33"/>
    <mergeCell ref="Y33:Z33"/>
    <mergeCell ref="B34:E34"/>
    <mergeCell ref="Y34:Z34"/>
    <mergeCell ref="B35:E35"/>
    <mergeCell ref="Y35:Z35"/>
    <mergeCell ref="B36:E36"/>
    <mergeCell ref="Y36:Z36"/>
    <mergeCell ref="B37:E37"/>
    <mergeCell ref="Y37:Z37"/>
    <mergeCell ref="B38:E38"/>
    <mergeCell ref="Y38:Z38"/>
    <mergeCell ref="B39:E39"/>
    <mergeCell ref="Y39:Z39"/>
    <mergeCell ref="B40:E40"/>
    <mergeCell ref="Y40:Z40"/>
    <mergeCell ref="B41:E41"/>
    <mergeCell ref="Y41:Z41"/>
    <mergeCell ref="B42:E42"/>
    <mergeCell ref="Y42:Z42"/>
    <mergeCell ref="B43:E43"/>
    <mergeCell ref="Y43:Z43"/>
    <mergeCell ref="B44:E44"/>
    <mergeCell ref="B45:E45"/>
    <mergeCell ref="Y45:Z45"/>
    <mergeCell ref="B46:E46"/>
    <mergeCell ref="Y46:Z46"/>
    <mergeCell ref="B47:E47"/>
    <mergeCell ref="Y47:Z47"/>
    <mergeCell ref="J52:K52"/>
    <mergeCell ref="M52:O52"/>
    <mergeCell ref="Q52:S52"/>
    <mergeCell ref="B48:E48"/>
    <mergeCell ref="Y48:Z48"/>
    <mergeCell ref="B49:E49"/>
    <mergeCell ref="Y49:Z49"/>
    <mergeCell ref="B50:E50"/>
    <mergeCell ref="Y50:Z50"/>
    <mergeCell ref="A54:H54"/>
    <mergeCell ref="A55:B55"/>
    <mergeCell ref="J54:T54"/>
    <mergeCell ref="V54:AA54"/>
    <mergeCell ref="J55:T55"/>
    <mergeCell ref="A51:G52"/>
    <mergeCell ref="J51:K51"/>
    <mergeCell ref="M51:O51"/>
    <mergeCell ref="Q51:S51"/>
    <mergeCell ref="U51:V51"/>
    <mergeCell ref="Z72:AA72"/>
    <mergeCell ref="V72:X72"/>
    <mergeCell ref="Z68:AA68"/>
    <mergeCell ref="Z62:AA62"/>
    <mergeCell ref="A56:B56"/>
    <mergeCell ref="C56:H56"/>
    <mergeCell ref="Z56:AA56"/>
    <mergeCell ref="A57:B57"/>
    <mergeCell ref="J57:K57"/>
    <mergeCell ref="Z57:AA57"/>
    <mergeCell ref="V83:X83"/>
    <mergeCell ref="Z78:AA78"/>
    <mergeCell ref="F80:G80"/>
    <mergeCell ref="Z80:AA80"/>
    <mergeCell ref="M75:N75"/>
    <mergeCell ref="Z75:AA75"/>
    <mergeCell ref="A81:H81"/>
    <mergeCell ref="C82:E82"/>
    <mergeCell ref="F82:G82"/>
    <mergeCell ref="F83:G83"/>
    <mergeCell ref="M81:N81"/>
    <mergeCell ref="M82:N82"/>
    <mergeCell ref="M83:N83"/>
    <mergeCell ref="C116:D116"/>
    <mergeCell ref="C118:D118"/>
    <mergeCell ref="C120:D120"/>
    <mergeCell ref="F84:G84"/>
    <mergeCell ref="Z84:AA84"/>
    <mergeCell ref="F85:G85"/>
    <mergeCell ref="C115:D115"/>
    <mergeCell ref="V55:Y55"/>
    <mergeCell ref="Z55:AA55"/>
    <mergeCell ref="J56:T56"/>
    <mergeCell ref="V56:Y56"/>
    <mergeCell ref="M57:N57"/>
    <mergeCell ref="S57:T57"/>
    <mergeCell ref="V57:Y57"/>
    <mergeCell ref="M60:N60"/>
    <mergeCell ref="V60:AA60"/>
    <mergeCell ref="V61:AA61"/>
    <mergeCell ref="M62:N62"/>
    <mergeCell ref="V62:X62"/>
    <mergeCell ref="W63:X63"/>
    <mergeCell ref="Z63:AA63"/>
    <mergeCell ref="M64:N64"/>
    <mergeCell ref="V65:AA65"/>
    <mergeCell ref="M66:N66"/>
    <mergeCell ref="Z66:AA66"/>
    <mergeCell ref="V67:X67"/>
    <mergeCell ref="Z67:AA67"/>
    <mergeCell ref="M68:N68"/>
    <mergeCell ref="V68:X68"/>
    <mergeCell ref="W69:X69"/>
    <mergeCell ref="Z69:AA69"/>
    <mergeCell ref="M70:N70"/>
    <mergeCell ref="V71:AA71"/>
    <mergeCell ref="Z79:AA79"/>
    <mergeCell ref="M80:N80"/>
    <mergeCell ref="W80:X80"/>
    <mergeCell ref="M73:N73"/>
    <mergeCell ref="V73:X73"/>
    <mergeCell ref="Z73:AA73"/>
    <mergeCell ref="M74:N74"/>
    <mergeCell ref="V74:X74"/>
    <mergeCell ref="Z74:AA74"/>
    <mergeCell ref="Z83:AA83"/>
    <mergeCell ref="M84:N84"/>
    <mergeCell ref="V84:Y84"/>
    <mergeCell ref="V85:Y85"/>
    <mergeCell ref="Z85:AA85"/>
    <mergeCell ref="F44:L44"/>
    <mergeCell ref="M76:N76"/>
    <mergeCell ref="M77:N77"/>
    <mergeCell ref="V77:AA77"/>
    <mergeCell ref="V78:X78"/>
  </mergeCells>
  <conditionalFormatting sqref="AB50 AA23:AA43 Z29 P51:P52 T51:T52 X51:X52 F23:X43 F45:X50 AA45:AA50">
    <cfRule type="expression" priority="32" dxfId="47" stopIfTrue="1">
      <formula>#REF!&gt;0</formula>
    </cfRule>
    <cfRule type="expression" priority="33" dxfId="47" stopIfTrue="1">
      <formula>#REF!&lt;0</formula>
    </cfRule>
  </conditionalFormatting>
  <conditionalFormatting sqref="Y20 A20">
    <cfRule type="expression" priority="30" dxfId="47" stopIfTrue="1">
      <formula>#REF!&gt;0</formula>
    </cfRule>
    <cfRule type="expression" priority="31" dxfId="47" stopIfTrue="1">
      <formula>#REF!&lt;0</formula>
    </cfRule>
  </conditionalFormatting>
  <conditionalFormatting sqref="A2:G2 A1:C1">
    <cfRule type="expression" priority="24" dxfId="2" stopIfTrue="1">
      <formula>$AW$13&lt;&gt;0</formula>
    </cfRule>
  </conditionalFormatting>
  <conditionalFormatting sqref="J2">
    <cfRule type="expression" priority="23" dxfId="2" stopIfTrue="1">
      <formula>$AW$13&lt;&gt;0</formula>
    </cfRule>
  </conditionalFormatting>
  <conditionalFormatting sqref="F44 M44:X44 AA44">
    <cfRule type="expression" priority="6" dxfId="47" stopIfTrue="1">
      <formula>#REF!&gt;0</formula>
    </cfRule>
    <cfRule type="expression" priority="7" dxfId="47" stopIfTrue="1">
      <formula>#REF!&lt;0</formula>
    </cfRule>
  </conditionalFormatting>
  <conditionalFormatting sqref="D1">
    <cfRule type="expression" priority="8" dxfId="2" stopIfTrue="1">
      <formula>$AW$13&lt;&gt;0</formula>
    </cfRule>
  </conditionalFormatting>
  <conditionalFormatting sqref="Z57:AA57">
    <cfRule type="cellIs" priority="3" dxfId="0" operator="equal" stopIfTrue="1">
      <formula>0</formula>
    </cfRule>
    <cfRule type="cellIs" priority="4" dxfId="2" operator="notEqual" stopIfTrue="1">
      <formula>0</formula>
    </cfRule>
  </conditionalFormatting>
  <conditionalFormatting sqref="Z85:AA85">
    <cfRule type="cellIs" priority="1" dxfId="0" operator="equal" stopIfTrue="1">
      <formula>0</formula>
    </cfRule>
    <cfRule type="cellIs" priority="2" dxfId="2" operator="notEqual" stopIfTrue="1">
      <formula>0</formula>
    </cfRule>
  </conditionalFormatting>
  <conditionalFormatting sqref="Y72:Z72">
    <cfRule type="cellIs" priority="5" dxfId="49" operator="equal" stopIfTrue="1">
      <formula>$AN$14</formula>
    </cfRule>
  </conditionalFormatting>
  <dataValidations count="7">
    <dataValidation type="list" allowBlank="1" showInputMessage="1" showErrorMessage="1" sqref="P17">
      <formula1>$AS$4:$AS$8</formula1>
    </dataValidation>
    <dataValidation type="list" allowBlank="1" showInputMessage="1" showErrorMessage="1" sqref="P15">
      <formula1>$AW$4:$AW$9</formula1>
    </dataValidation>
    <dataValidation type="list" allowBlank="1" showInputMessage="1" showErrorMessage="1" sqref="P13">
      <formula1>$AP$7:$AP$9</formula1>
    </dataValidation>
    <dataValidation type="list" allowBlank="1" showInputMessage="1" showErrorMessage="1" sqref="P11">
      <formula1>$AN$7:$AN$10</formula1>
    </dataValidation>
    <dataValidation type="list" allowBlank="1" showInputMessage="1" showErrorMessage="1" sqref="T13 X15 X17:X18 X13">
      <formula1>$AN$3:$AN$4</formula1>
    </dataValidation>
    <dataValidation type="list" allowBlank="1" showInputMessage="1" showErrorMessage="1" sqref="O73:O77 O60 O62 O64 O66 O68 O70 O80:O84">
      <formula1>$AZ$3:$AZ$6</formula1>
    </dataValidation>
    <dataValidation type="list" allowBlank="1" showInputMessage="1" showErrorMessage="1" sqref="M44">
      <formula1>$AP$1:$AP$3</formula1>
    </dataValidation>
  </dataValidations>
  <hyperlinks>
    <hyperlink ref="C56" r:id="rId1" display="http://www.wdol.gov/dba.aspx#14"/>
    <hyperlink ref="J56" r:id="rId2" display="http://140.194.76.129/publications/eng-pamphlets/EP_1110-1-8/toc.html"/>
  </hyperlinks>
  <printOptions horizontalCentered="1"/>
  <pageMargins left="0.3" right="0.17" top="0.52" bottom="0.52" header="0.27" footer="0.3"/>
  <pageSetup fitToHeight="0" fitToWidth="1" horizontalDpi="600" verticalDpi="600" orientation="landscape" paperSize="3" scale="77" r:id="rId5"/>
  <headerFooter alignWithMargins="0">
    <oddFooter>&amp;L&amp;D&amp;T&amp;CPage &amp;P of &amp;N</oddFooter>
  </headerFooter>
  <rowBreaks count="1" manualBreakCount="1">
    <brk id="53" max="26" man="1"/>
  </rowBreaks>
  <legacyDrawing r:id="rId4"/>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Z122"/>
  <sheetViews>
    <sheetView zoomScale="65" zoomScaleNormal="65" workbookViewId="0" topLeftCell="A1">
      <pane xSplit="7" ySplit="2" topLeftCell="H3" activePane="bottomRight" state="frozen"/>
      <selection pane="topLeft" activeCell="A1" sqref="A1"/>
      <selection pane="topRight" activeCell="H1" sqref="H1"/>
      <selection pane="bottomLeft" activeCell="A3" sqref="A3"/>
      <selection pane="bottomRight" activeCell="A21" sqref="A21"/>
    </sheetView>
  </sheetViews>
  <sheetFormatPr defaultColWidth="9.140625" defaultRowHeight="12.75"/>
  <cols>
    <col min="1" max="1" width="8.421875" style="1" customWidth="1"/>
    <col min="2" max="7" width="10.7109375" style="1" customWidth="1"/>
    <col min="8" max="8" width="11.2812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8.7109375" style="1" customWidth="1"/>
    <col min="26" max="26" width="9.7109375" style="1" customWidth="1"/>
    <col min="27" max="27" width="5.7109375" style="1" customWidth="1"/>
    <col min="28" max="28" width="11.00390625" style="1" customWidth="1"/>
    <col min="29" max="29" width="11.7109375" style="1" customWidth="1"/>
    <col min="30" max="30" width="29.57421875" style="1" customWidth="1"/>
    <col min="31" max="31" width="24.00390625" style="1" customWidth="1"/>
    <col min="32"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397" t="s">
        <v>3</v>
      </c>
      <c r="B1" s="398"/>
      <c r="C1" s="399"/>
      <c r="D1" s="412">
        <f>Z83</f>
        <v>0</v>
      </c>
      <c r="E1" s="413"/>
      <c r="F1" s="413"/>
      <c r="G1" s="414"/>
      <c r="H1" s="415" t="s">
        <v>112</v>
      </c>
      <c r="I1" s="416"/>
      <c r="J1" s="417">
        <f>IF(J2=0,0,D1/J2)</f>
        <v>0</v>
      </c>
      <c r="K1" s="418"/>
      <c r="L1" s="313" t="s">
        <v>149</v>
      </c>
      <c r="M1" s="314"/>
      <c r="N1" s="314"/>
      <c r="O1" s="314"/>
      <c r="P1" s="314"/>
      <c r="Q1" s="314"/>
      <c r="R1" s="314"/>
      <c r="S1" s="314"/>
      <c r="T1" s="314"/>
      <c r="U1" s="314"/>
      <c r="V1" s="314"/>
      <c r="W1" s="314"/>
      <c r="X1" s="314"/>
      <c r="Y1" s="314"/>
      <c r="Z1" s="314"/>
      <c r="AA1" s="315"/>
    </row>
    <row r="2" spans="1:50" ht="23.25" customHeight="1" thickBot="1">
      <c r="A2" s="402" t="s">
        <v>90</v>
      </c>
      <c r="B2" s="403"/>
      <c r="C2" s="404"/>
      <c r="D2" s="400">
        <v>40932</v>
      </c>
      <c r="E2" s="401"/>
      <c r="F2" s="185" t="s">
        <v>159</v>
      </c>
      <c r="G2" s="187">
        <v>0</v>
      </c>
      <c r="H2" s="319" t="s">
        <v>113</v>
      </c>
      <c r="I2" s="320"/>
      <c r="J2" s="188">
        <v>0</v>
      </c>
      <c r="K2" s="189" t="s">
        <v>179</v>
      </c>
      <c r="L2" s="316"/>
      <c r="M2" s="317"/>
      <c r="N2" s="317"/>
      <c r="O2" s="317"/>
      <c r="P2" s="317"/>
      <c r="Q2" s="317"/>
      <c r="R2" s="317"/>
      <c r="S2" s="317"/>
      <c r="T2" s="317"/>
      <c r="U2" s="317"/>
      <c r="V2" s="317"/>
      <c r="W2" s="317"/>
      <c r="X2" s="317"/>
      <c r="Y2" s="317"/>
      <c r="Z2" s="317"/>
      <c r="AA2" s="318"/>
      <c r="AN2" s="350" t="s">
        <v>56</v>
      </c>
      <c r="AO2" s="422"/>
      <c r="AP2" s="422"/>
      <c r="AQ2" s="422"/>
      <c r="AR2" s="422"/>
      <c r="AS2" s="422"/>
      <c r="AT2" s="422"/>
      <c r="AU2" s="422"/>
      <c r="AV2" s="422"/>
      <c r="AW2" s="422"/>
      <c r="AX2" s="351"/>
    </row>
    <row r="3" spans="1:52" ht="19.5" customHeight="1" thickBo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N3" s="31" t="s">
        <v>34</v>
      </c>
      <c r="AO3" s="32"/>
      <c r="AP3" s="32" t="s">
        <v>26</v>
      </c>
      <c r="AQ3" s="33"/>
      <c r="AR3" s="2"/>
      <c r="AS3" s="31" t="s">
        <v>29</v>
      </c>
      <c r="AT3" s="32"/>
      <c r="AU3" s="33"/>
      <c r="AV3" s="2"/>
      <c r="AW3" s="31" t="s">
        <v>29</v>
      </c>
      <c r="AX3" s="33"/>
      <c r="AZ3" s="1" t="s">
        <v>173</v>
      </c>
    </row>
    <row r="4" spans="1:52" ht="19.5" customHeight="1">
      <c r="A4" s="296" t="s">
        <v>183</v>
      </c>
      <c r="B4" s="297"/>
      <c r="C4" s="297"/>
      <c r="D4" s="297"/>
      <c r="E4" s="297"/>
      <c r="F4" s="297"/>
      <c r="G4" s="297"/>
      <c r="H4" s="297"/>
      <c r="I4" s="297"/>
      <c r="J4" s="297"/>
      <c r="K4" s="297"/>
      <c r="L4" s="297"/>
      <c r="M4" s="297"/>
      <c r="N4" s="297"/>
      <c r="O4" s="297"/>
      <c r="P4" s="297"/>
      <c r="Q4" s="297"/>
      <c r="R4" s="298"/>
      <c r="S4" s="296" t="s">
        <v>182</v>
      </c>
      <c r="T4" s="297"/>
      <c r="U4" s="297"/>
      <c r="V4" s="297"/>
      <c r="W4" s="297"/>
      <c r="X4" s="297"/>
      <c r="Y4" s="297"/>
      <c r="Z4" s="297"/>
      <c r="AA4" s="298"/>
      <c r="AB4" s="11"/>
      <c r="AN4" s="34" t="s">
        <v>35</v>
      </c>
      <c r="AO4" s="35"/>
      <c r="AP4" s="35" t="s">
        <v>27</v>
      </c>
      <c r="AQ4" s="36"/>
      <c r="AR4" s="2"/>
      <c r="AS4" s="34" t="s">
        <v>58</v>
      </c>
      <c r="AT4" s="35"/>
      <c r="AU4" s="36"/>
      <c r="AV4" s="2"/>
      <c r="AW4" s="34" t="s">
        <v>68</v>
      </c>
      <c r="AX4" s="36"/>
      <c r="AZ4" s="1" t="s">
        <v>174</v>
      </c>
    </row>
    <row r="5" spans="1:52" ht="14.25" customHeight="1">
      <c r="A5" s="299"/>
      <c r="B5" s="300"/>
      <c r="C5" s="300"/>
      <c r="D5" s="2"/>
      <c r="E5" s="213"/>
      <c r="F5" s="213"/>
      <c r="G5" s="195"/>
      <c r="H5" s="23"/>
      <c r="I5" s="23"/>
      <c r="J5" s="2"/>
      <c r="K5" s="2"/>
      <c r="L5" s="2"/>
      <c r="M5" s="2"/>
      <c r="N5" s="2"/>
      <c r="O5" s="2"/>
      <c r="P5" s="2"/>
      <c r="Q5" s="2"/>
      <c r="R5" s="8"/>
      <c r="S5" s="7"/>
      <c r="T5" s="2"/>
      <c r="U5" s="2"/>
      <c r="V5" s="2"/>
      <c r="W5" s="2"/>
      <c r="X5" s="2"/>
      <c r="Y5" s="2"/>
      <c r="Z5" s="2"/>
      <c r="AA5" s="8"/>
      <c r="AB5" s="11"/>
      <c r="AN5" s="34"/>
      <c r="AO5" s="35"/>
      <c r="AP5" s="35"/>
      <c r="AQ5" s="36"/>
      <c r="AR5" s="2"/>
      <c r="AS5" s="34" t="s">
        <v>59</v>
      </c>
      <c r="AT5" s="35"/>
      <c r="AU5" s="36"/>
      <c r="AV5" s="2"/>
      <c r="AW5" s="34" t="s">
        <v>69</v>
      </c>
      <c r="AX5" s="36"/>
      <c r="AZ5" s="1" t="s">
        <v>175</v>
      </c>
    </row>
    <row r="6" spans="1:52" ht="14.25" customHeight="1">
      <c r="A6" s="301" t="s">
        <v>91</v>
      </c>
      <c r="B6" s="302"/>
      <c r="C6" s="196"/>
      <c r="D6" s="302" t="s">
        <v>97</v>
      </c>
      <c r="E6" s="302"/>
      <c r="F6" s="302"/>
      <c r="G6" s="2"/>
      <c r="H6" s="302" t="s">
        <v>89</v>
      </c>
      <c r="I6" s="302"/>
      <c r="J6" s="23"/>
      <c r="K6" s="302" t="s">
        <v>88</v>
      </c>
      <c r="L6" s="302"/>
      <c r="M6" s="302"/>
      <c r="N6" s="302"/>
      <c r="O6" s="2"/>
      <c r="P6" s="302" t="s">
        <v>41</v>
      </c>
      <c r="Q6" s="302"/>
      <c r="R6" s="214"/>
      <c r="S6" s="7"/>
      <c r="T6" s="302" t="s">
        <v>15</v>
      </c>
      <c r="U6" s="302"/>
      <c r="V6" s="302"/>
      <c r="W6" s="2"/>
      <c r="X6" s="302" t="s">
        <v>108</v>
      </c>
      <c r="Y6" s="302"/>
      <c r="Z6" s="302"/>
      <c r="AA6" s="8"/>
      <c r="AB6" s="11"/>
      <c r="AN6" s="34"/>
      <c r="AO6" s="35"/>
      <c r="AP6" s="35"/>
      <c r="AQ6" s="36"/>
      <c r="AR6" s="2"/>
      <c r="AS6" s="34" t="s">
        <v>60</v>
      </c>
      <c r="AT6" s="35"/>
      <c r="AU6" s="36"/>
      <c r="AV6" s="2"/>
      <c r="AW6" s="34" t="s">
        <v>67</v>
      </c>
      <c r="AX6" s="36"/>
      <c r="AZ6" s="1" t="s">
        <v>29</v>
      </c>
    </row>
    <row r="7" spans="1:50" ht="14.25" customHeight="1">
      <c r="A7" s="303">
        <f>+'Item 1 '!A7:B7</f>
        <v>0</v>
      </c>
      <c r="B7" s="304"/>
      <c r="C7" s="2"/>
      <c r="D7" s="253">
        <f>+'Item 1 '!D7:F7</f>
        <v>0</v>
      </c>
      <c r="E7" s="305"/>
      <c r="F7" s="254"/>
      <c r="G7" s="2"/>
      <c r="H7" s="306">
        <f>+'Item 1 '!H7:I7</f>
        <v>0</v>
      </c>
      <c r="I7" s="304"/>
      <c r="J7" s="23"/>
      <c r="K7" s="253">
        <f>+'Item 1 '!K7:N7</f>
        <v>0</v>
      </c>
      <c r="L7" s="305"/>
      <c r="M7" s="305"/>
      <c r="N7" s="254"/>
      <c r="O7" s="2"/>
      <c r="P7" s="253"/>
      <c r="Q7" s="254"/>
      <c r="R7" s="214"/>
      <c r="S7" s="7"/>
      <c r="T7" s="308">
        <f>+'Item 1 '!T7:V7</f>
        <v>0</v>
      </c>
      <c r="U7" s="309"/>
      <c r="V7" s="310"/>
      <c r="W7" s="2"/>
      <c r="X7" s="308">
        <f>+'Item 1 '!X7:Z7</f>
        <v>0</v>
      </c>
      <c r="Y7" s="309"/>
      <c r="Z7" s="310"/>
      <c r="AA7" s="8"/>
      <c r="AB7" s="11"/>
      <c r="AN7" s="34" t="s">
        <v>42</v>
      </c>
      <c r="AO7" s="35"/>
      <c r="AP7" s="35" t="s">
        <v>46</v>
      </c>
      <c r="AQ7" s="36"/>
      <c r="AR7" s="2"/>
      <c r="AS7" s="34" t="s">
        <v>61</v>
      </c>
      <c r="AT7" s="35"/>
      <c r="AU7" s="36"/>
      <c r="AV7" s="2"/>
      <c r="AW7" s="34" t="s">
        <v>66</v>
      </c>
      <c r="AX7" s="36"/>
    </row>
    <row r="8" spans="1:50" ht="15" customHeight="1" thickBot="1">
      <c r="A8" s="396" t="s">
        <v>64</v>
      </c>
      <c r="B8" s="307"/>
      <c r="C8" s="2"/>
      <c r="D8" s="307" t="s">
        <v>110</v>
      </c>
      <c r="E8" s="307"/>
      <c r="F8" s="307"/>
      <c r="G8" s="2"/>
      <c r="H8" s="307" t="s">
        <v>111</v>
      </c>
      <c r="I8" s="307"/>
      <c r="J8" s="23"/>
      <c r="K8" s="307" t="s">
        <v>92</v>
      </c>
      <c r="L8" s="307"/>
      <c r="M8" s="307"/>
      <c r="N8" s="307"/>
      <c r="O8" s="2"/>
      <c r="P8" s="302" t="s">
        <v>30</v>
      </c>
      <c r="Q8" s="302"/>
      <c r="R8" s="214"/>
      <c r="S8" s="7"/>
      <c r="T8" s="307" t="s">
        <v>16</v>
      </c>
      <c r="U8" s="307"/>
      <c r="V8" s="307"/>
      <c r="W8" s="2"/>
      <c r="X8" s="302" t="s">
        <v>107</v>
      </c>
      <c r="Y8" s="302"/>
      <c r="Z8" s="302"/>
      <c r="AA8" s="8"/>
      <c r="AB8" s="11"/>
      <c r="AN8" s="34" t="s">
        <v>43</v>
      </c>
      <c r="AO8" s="35"/>
      <c r="AP8" s="35" t="s">
        <v>45</v>
      </c>
      <c r="AQ8" s="36"/>
      <c r="AR8" s="2"/>
      <c r="AS8" s="37" t="s">
        <v>62</v>
      </c>
      <c r="AT8" s="38"/>
      <c r="AU8" s="39"/>
      <c r="AV8" s="2"/>
      <c r="AW8" s="34" t="s">
        <v>70</v>
      </c>
      <c r="AX8" s="36"/>
    </row>
    <row r="9" spans="1:50" ht="15" customHeight="1" thickBot="1">
      <c r="A9" s="303">
        <f>+'Item 1 '!A9:B9</f>
        <v>0</v>
      </c>
      <c r="B9" s="304"/>
      <c r="C9" s="2"/>
      <c r="D9" s="253">
        <f>+'Item 1 '!D9:F9</f>
        <v>0</v>
      </c>
      <c r="E9" s="305"/>
      <c r="F9" s="254"/>
      <c r="G9" s="2"/>
      <c r="H9" s="306">
        <v>4</v>
      </c>
      <c r="I9" s="304"/>
      <c r="J9" s="23"/>
      <c r="K9" s="253">
        <f>+'Item 1 '!K9:N9</f>
        <v>0</v>
      </c>
      <c r="L9" s="305"/>
      <c r="M9" s="305"/>
      <c r="N9" s="254"/>
      <c r="O9" s="2"/>
      <c r="P9" s="253"/>
      <c r="Q9" s="254"/>
      <c r="R9" s="214"/>
      <c r="S9" s="7"/>
      <c r="T9" s="308">
        <f>+'Item 1 '!T9:V9</f>
        <v>0</v>
      </c>
      <c r="U9" s="309"/>
      <c r="V9" s="310"/>
      <c r="W9" s="2"/>
      <c r="X9" s="308">
        <f>+'Item 1 '!X9:Z9</f>
        <v>0</v>
      </c>
      <c r="Y9" s="309"/>
      <c r="Z9" s="310"/>
      <c r="AA9" s="8"/>
      <c r="AB9" s="11"/>
      <c r="AN9" s="34" t="s">
        <v>44</v>
      </c>
      <c r="AO9" s="35"/>
      <c r="AP9" s="35" t="s">
        <v>47</v>
      </c>
      <c r="AQ9" s="36"/>
      <c r="AR9" s="2"/>
      <c r="AV9" s="2"/>
      <c r="AW9" s="37" t="s">
        <v>71</v>
      </c>
      <c r="AX9" s="39"/>
    </row>
    <row r="10" spans="1:48" ht="15" customHeight="1">
      <c r="A10" s="396" t="s">
        <v>33</v>
      </c>
      <c r="B10" s="307"/>
      <c r="C10" s="2"/>
      <c r="D10" s="302" t="s">
        <v>51</v>
      </c>
      <c r="E10" s="302"/>
      <c r="F10" s="302"/>
      <c r="G10" s="2"/>
      <c r="H10" s="307" t="s">
        <v>50</v>
      </c>
      <c r="I10" s="307"/>
      <c r="J10" s="2"/>
      <c r="K10" s="307" t="s">
        <v>106</v>
      </c>
      <c r="L10" s="307"/>
      <c r="M10" s="307"/>
      <c r="N10" s="307"/>
      <c r="O10" s="2"/>
      <c r="P10" s="302" t="s">
        <v>38</v>
      </c>
      <c r="Q10" s="302"/>
      <c r="R10" s="214"/>
      <c r="S10" s="7"/>
      <c r="T10" s="307" t="s">
        <v>17</v>
      </c>
      <c r="U10" s="307"/>
      <c r="V10" s="307"/>
      <c r="W10" s="2"/>
      <c r="X10" s="302" t="s">
        <v>40</v>
      </c>
      <c r="Y10" s="302"/>
      <c r="Z10" s="302"/>
      <c r="AA10" s="8"/>
      <c r="AB10" s="11"/>
      <c r="AN10" s="34" t="s">
        <v>29</v>
      </c>
      <c r="AO10" s="35"/>
      <c r="AP10" s="35"/>
      <c r="AQ10" s="36"/>
      <c r="AR10" s="2"/>
      <c r="AS10" s="2"/>
      <c r="AT10" s="2"/>
      <c r="AU10" s="2"/>
      <c r="AV10" s="2"/>
    </row>
    <row r="11" spans="1:50" ht="15" customHeight="1" thickBot="1">
      <c r="A11" s="303">
        <f>+'Item 1 '!A11:B11</f>
        <v>0</v>
      </c>
      <c r="B11" s="304"/>
      <c r="C11" s="2"/>
      <c r="D11" s="253">
        <f>+'Item 1 '!D11:F11</f>
        <v>0</v>
      </c>
      <c r="E11" s="305"/>
      <c r="F11" s="254"/>
      <c r="G11" s="2"/>
      <c r="H11" s="306">
        <f>+'Item 1 '!H11:I11</f>
        <v>0</v>
      </c>
      <c r="I11" s="304"/>
      <c r="J11" s="2"/>
      <c r="K11" s="253">
        <f>+'Item 1 '!K11:N11</f>
        <v>0</v>
      </c>
      <c r="L11" s="305"/>
      <c r="M11" s="305"/>
      <c r="N11" s="254"/>
      <c r="O11" s="2"/>
      <c r="P11" s="253"/>
      <c r="Q11" s="254"/>
      <c r="R11" s="214"/>
      <c r="S11" s="7"/>
      <c r="T11" s="308">
        <f>+'Item 1 '!T11:V11</f>
        <v>0</v>
      </c>
      <c r="U11" s="309"/>
      <c r="V11" s="310"/>
      <c r="W11" s="2"/>
      <c r="X11" s="308">
        <f>+'Item 1 '!X11:Z11</f>
        <v>0</v>
      </c>
      <c r="Y11" s="309"/>
      <c r="Z11" s="310"/>
      <c r="AA11" s="8"/>
      <c r="AB11" s="11"/>
      <c r="AN11" s="34"/>
      <c r="AO11" s="35"/>
      <c r="AP11" s="35"/>
      <c r="AQ11" s="36"/>
      <c r="AR11" s="2"/>
      <c r="AS11" s="2"/>
      <c r="AT11" s="2"/>
      <c r="AU11" s="2"/>
      <c r="AV11" s="2"/>
      <c r="AW11" s="2"/>
      <c r="AX11" s="8"/>
    </row>
    <row r="12" spans="1:50" ht="15" customHeight="1" thickBot="1">
      <c r="A12" s="396" t="s">
        <v>180</v>
      </c>
      <c r="B12" s="307"/>
      <c r="C12" s="2"/>
      <c r="D12" s="307" t="s">
        <v>52</v>
      </c>
      <c r="E12" s="307"/>
      <c r="F12" s="307"/>
      <c r="G12" s="2"/>
      <c r="H12" s="307" t="s">
        <v>74</v>
      </c>
      <c r="I12" s="307"/>
      <c r="J12" s="2"/>
      <c r="K12" s="307" t="s">
        <v>93</v>
      </c>
      <c r="L12" s="307"/>
      <c r="M12" s="307"/>
      <c r="N12" s="307"/>
      <c r="O12" s="2"/>
      <c r="P12" s="302" t="s">
        <v>39</v>
      </c>
      <c r="Q12" s="302"/>
      <c r="R12" s="214"/>
      <c r="S12" s="7"/>
      <c r="T12" s="302" t="s">
        <v>36</v>
      </c>
      <c r="U12" s="302"/>
      <c r="V12" s="302"/>
      <c r="W12" s="2"/>
      <c r="X12" s="311" t="s">
        <v>116</v>
      </c>
      <c r="Y12" s="311"/>
      <c r="Z12" s="311"/>
      <c r="AA12" s="8"/>
      <c r="AB12" s="11"/>
      <c r="AN12" s="34" t="b">
        <f>IF(K11="Subcontractor",0)</f>
        <v>0</v>
      </c>
      <c r="AO12" s="35" t="s">
        <v>54</v>
      </c>
      <c r="AP12" s="35"/>
      <c r="AQ12" s="36"/>
      <c r="AR12" s="2"/>
      <c r="AS12" s="41" t="s">
        <v>72</v>
      </c>
      <c r="AT12" s="2"/>
      <c r="AU12" s="41">
        <f>X83-X51</f>
        <v>-1E-06</v>
      </c>
      <c r="AV12" s="2"/>
      <c r="AW12" s="136">
        <f>+X57</f>
        <v>0</v>
      </c>
      <c r="AX12" s="8"/>
    </row>
    <row r="13" spans="1:50" ht="15" customHeight="1" thickBot="1">
      <c r="A13" s="303">
        <f>+'Item 1 '!A13:B13</f>
        <v>0</v>
      </c>
      <c r="B13" s="304"/>
      <c r="C13" s="2"/>
      <c r="D13" s="253">
        <f>+'Item 1 '!D13:F13</f>
        <v>0</v>
      </c>
      <c r="E13" s="305"/>
      <c r="F13" s="254"/>
      <c r="G13" s="2"/>
      <c r="H13" s="306">
        <f>+'Item 1 '!H13:I13</f>
        <v>0</v>
      </c>
      <c r="I13" s="304"/>
      <c r="J13" s="2"/>
      <c r="K13" s="253">
        <f>+'Item 1 '!K13:N13</f>
        <v>0</v>
      </c>
      <c r="L13" s="305"/>
      <c r="M13" s="305"/>
      <c r="N13" s="254"/>
      <c r="O13" s="2"/>
      <c r="P13" s="253"/>
      <c r="Q13" s="254"/>
      <c r="R13" s="214"/>
      <c r="S13" s="7"/>
      <c r="T13" s="253" t="str">
        <f>+'Item 1 '!T13:V13</f>
        <v>No</v>
      </c>
      <c r="U13" s="305"/>
      <c r="V13" s="254"/>
      <c r="W13" s="2"/>
      <c r="X13" s="253" t="str">
        <f>+'Item 1 '!X13:Z13</f>
        <v>Yes</v>
      </c>
      <c r="Y13" s="305"/>
      <c r="Z13" s="254"/>
      <c r="AA13" s="8"/>
      <c r="AB13" s="11"/>
      <c r="AN13" s="37">
        <f>IF(T13="No",0)</f>
        <v>0</v>
      </c>
      <c r="AO13" s="38" t="s">
        <v>55</v>
      </c>
      <c r="AP13" s="38"/>
      <c r="AQ13" s="39"/>
      <c r="AR13" s="10"/>
      <c r="AS13" s="42" t="s">
        <v>73</v>
      </c>
      <c r="AT13" s="10"/>
      <c r="AU13" s="42">
        <f>AU12/X51</f>
        <v>-1</v>
      </c>
      <c r="AV13" s="10"/>
      <c r="AW13" s="10"/>
      <c r="AX13" s="79"/>
    </row>
    <row r="14" spans="1:28" ht="15" customHeight="1">
      <c r="A14" s="396" t="s">
        <v>32</v>
      </c>
      <c r="B14" s="307"/>
      <c r="C14" s="2"/>
      <c r="D14" s="302" t="s">
        <v>181</v>
      </c>
      <c r="E14" s="302"/>
      <c r="F14" s="302"/>
      <c r="G14" s="2"/>
      <c r="H14" s="395" t="s">
        <v>53</v>
      </c>
      <c r="I14" s="395"/>
      <c r="J14" s="2"/>
      <c r="K14" s="307" t="s">
        <v>94</v>
      </c>
      <c r="L14" s="307"/>
      <c r="M14" s="307"/>
      <c r="N14" s="307"/>
      <c r="O14" s="2"/>
      <c r="P14" s="302" t="s">
        <v>65</v>
      </c>
      <c r="Q14" s="302"/>
      <c r="R14" s="214"/>
      <c r="S14" s="7"/>
      <c r="T14" s="311" t="s">
        <v>37</v>
      </c>
      <c r="U14" s="311"/>
      <c r="V14" s="311"/>
      <c r="W14" s="2"/>
      <c r="X14" s="311" t="s">
        <v>76</v>
      </c>
      <c r="Y14" s="311"/>
      <c r="Z14" s="311"/>
      <c r="AA14" s="8"/>
      <c r="AB14" s="11"/>
    </row>
    <row r="15" spans="1:37" ht="15" customHeight="1">
      <c r="A15" s="303">
        <f>+'Item 1 '!A15:B15</f>
        <v>0</v>
      </c>
      <c r="B15" s="304"/>
      <c r="C15" s="2"/>
      <c r="D15" s="253">
        <f>+'Item 1 '!D15:F15</f>
        <v>0</v>
      </c>
      <c r="E15" s="305"/>
      <c r="F15" s="254"/>
      <c r="G15" s="2"/>
      <c r="H15" s="306">
        <f>+'Item 1 '!H15:I15</f>
        <v>0</v>
      </c>
      <c r="I15" s="304"/>
      <c r="J15" s="2"/>
      <c r="K15" s="253">
        <f>+'Item 1 '!K15:N15</f>
        <v>0</v>
      </c>
      <c r="L15" s="305"/>
      <c r="M15" s="305"/>
      <c r="N15" s="254"/>
      <c r="O15" s="2"/>
      <c r="P15" s="253"/>
      <c r="Q15" s="254"/>
      <c r="R15" s="214"/>
      <c r="S15" s="7"/>
      <c r="T15" s="386" t="str">
        <f ca="1">+CELL("Filename")</f>
        <v>V:\DSC Workflow\WEB SITE\ContractModSpec_1-24-13\[ContractorEstimateForm_1-24-13.xls]Item 1 </v>
      </c>
      <c r="U15" s="387"/>
      <c r="V15" s="388"/>
      <c r="W15" s="2"/>
      <c r="X15" s="253" t="str">
        <f>+'Item 1 '!X15:Z15</f>
        <v>No</v>
      </c>
      <c r="Y15" s="305"/>
      <c r="Z15" s="254"/>
      <c r="AA15" s="8"/>
      <c r="AB15" s="11"/>
      <c r="AE15" s="190"/>
      <c r="AF15" s="190"/>
      <c r="AG15" s="190"/>
      <c r="AH15" s="190"/>
      <c r="AI15" s="190"/>
      <c r="AJ15" s="190"/>
      <c r="AK15" s="190"/>
    </row>
    <row r="16" spans="1:37" ht="15" customHeight="1">
      <c r="A16" s="396" t="s">
        <v>109</v>
      </c>
      <c r="B16" s="307"/>
      <c r="C16" s="2"/>
      <c r="D16" s="307" t="s">
        <v>181</v>
      </c>
      <c r="E16" s="307"/>
      <c r="F16" s="307"/>
      <c r="G16" s="2"/>
      <c r="H16" s="395" t="s">
        <v>181</v>
      </c>
      <c r="I16" s="395"/>
      <c r="J16" s="2"/>
      <c r="K16" s="307" t="s">
        <v>95</v>
      </c>
      <c r="L16" s="307"/>
      <c r="M16" s="307"/>
      <c r="N16" s="307"/>
      <c r="O16" s="2"/>
      <c r="P16" s="302" t="s">
        <v>57</v>
      </c>
      <c r="Q16" s="302"/>
      <c r="R16" s="214"/>
      <c r="S16" s="7"/>
      <c r="T16" s="389"/>
      <c r="U16" s="390"/>
      <c r="V16" s="391"/>
      <c r="W16" s="2"/>
      <c r="X16" s="311" t="s">
        <v>77</v>
      </c>
      <c r="Y16" s="311"/>
      <c r="Z16" s="311"/>
      <c r="AA16" s="8"/>
      <c r="AB16" s="44"/>
      <c r="AE16" s="191"/>
      <c r="AF16" s="191"/>
      <c r="AG16" s="191"/>
      <c r="AH16" s="191"/>
      <c r="AI16" s="191"/>
      <c r="AJ16" s="191"/>
      <c r="AK16" s="192"/>
    </row>
    <row r="17" spans="1:37" ht="15" customHeight="1">
      <c r="A17" s="303">
        <f>+'Item 1 '!A17:B17</f>
        <v>0</v>
      </c>
      <c r="B17" s="304"/>
      <c r="C17" s="2"/>
      <c r="D17" s="253">
        <f>+'Item 1 '!D17:F17</f>
        <v>0</v>
      </c>
      <c r="E17" s="305"/>
      <c r="F17" s="254"/>
      <c r="G17" s="2"/>
      <c r="H17" s="306">
        <f>+'Item 1 '!H17:I17</f>
        <v>0</v>
      </c>
      <c r="I17" s="304"/>
      <c r="J17" s="2"/>
      <c r="K17" s="253">
        <f>+'Item 1 '!K17:N17</f>
        <v>0</v>
      </c>
      <c r="L17" s="305"/>
      <c r="M17" s="305"/>
      <c r="N17" s="254"/>
      <c r="O17" s="2"/>
      <c r="P17" s="253"/>
      <c r="Q17" s="254"/>
      <c r="R17" s="214"/>
      <c r="S17" s="7"/>
      <c r="T17" s="392"/>
      <c r="U17" s="393"/>
      <c r="V17" s="394"/>
      <c r="W17" s="2"/>
      <c r="X17" s="253" t="str">
        <f>+'Item 1 '!X17:Z17</f>
        <v>No</v>
      </c>
      <c r="Y17" s="305"/>
      <c r="Z17" s="254"/>
      <c r="AA17" s="8"/>
      <c r="AB17" s="44"/>
      <c r="AE17" s="193"/>
      <c r="AF17" s="193"/>
      <c r="AG17" s="193"/>
      <c r="AH17" s="193"/>
      <c r="AI17" s="193"/>
      <c r="AJ17" s="193"/>
      <c r="AK17" s="194"/>
    </row>
    <row r="18" spans="1:37" ht="15" customHeight="1" thickBot="1">
      <c r="A18" s="215"/>
      <c r="B18" s="40"/>
      <c r="C18" s="40"/>
      <c r="D18" s="40"/>
      <c r="E18" s="40"/>
      <c r="F18" s="40"/>
      <c r="G18" s="40"/>
      <c r="H18" s="216"/>
      <c r="I18" s="216"/>
      <c r="J18" s="216"/>
      <c r="K18" s="216"/>
      <c r="L18" s="216"/>
      <c r="M18" s="216"/>
      <c r="N18" s="10"/>
      <c r="O18" s="10"/>
      <c r="P18" s="10"/>
      <c r="Q18" s="10"/>
      <c r="R18" s="79"/>
      <c r="S18" s="212"/>
      <c r="T18" s="208"/>
      <c r="U18" s="208"/>
      <c r="V18" s="208"/>
      <c r="W18" s="209"/>
      <c r="X18" s="210"/>
      <c r="Y18" s="210"/>
      <c r="Z18" s="210"/>
      <c r="AA18" s="211"/>
      <c r="AB18" s="44"/>
      <c r="AE18" s="193"/>
      <c r="AF18" s="193"/>
      <c r="AG18" s="193"/>
      <c r="AH18" s="193"/>
      <c r="AI18" s="193"/>
      <c r="AJ18" s="193"/>
      <c r="AK18" s="193"/>
    </row>
    <row r="19" spans="1:28" ht="19.5" customHeight="1" thickBot="1">
      <c r="A19" s="46"/>
      <c r="B19" s="46"/>
      <c r="C19" s="46"/>
      <c r="D19" s="46"/>
      <c r="E19" s="46"/>
      <c r="F19" s="97"/>
      <c r="G19" s="97"/>
      <c r="H19" s="46"/>
      <c r="I19" s="46"/>
      <c r="J19" s="46"/>
      <c r="K19" s="46"/>
      <c r="L19" s="46"/>
      <c r="M19" s="46"/>
      <c r="N19" s="46"/>
      <c r="O19" s="46"/>
      <c r="P19" s="46"/>
      <c r="Q19" s="46"/>
      <c r="R19" s="46"/>
      <c r="S19" s="46"/>
      <c r="T19" s="46"/>
      <c r="U19" s="46"/>
      <c r="V19" s="46"/>
      <c r="W19" s="46"/>
      <c r="X19" s="46"/>
      <c r="Y19" s="46"/>
      <c r="Z19" s="46"/>
      <c r="AA19" s="46"/>
      <c r="AB19" s="11"/>
    </row>
    <row r="20" spans="1:28" ht="16.5" customHeight="1" thickBot="1">
      <c r="A20" s="197"/>
      <c r="B20" s="372" t="s">
        <v>10</v>
      </c>
      <c r="C20" s="373"/>
      <c r="D20" s="373"/>
      <c r="E20" s="374"/>
      <c r="F20" s="378" t="s">
        <v>118</v>
      </c>
      <c r="G20" s="379"/>
      <c r="H20" s="382" t="s">
        <v>7</v>
      </c>
      <c r="I20" s="383"/>
      <c r="J20" s="383"/>
      <c r="K20" s="383"/>
      <c r="L20" s="384"/>
      <c r="M20" s="385" t="s">
        <v>2</v>
      </c>
      <c r="N20" s="385"/>
      <c r="O20" s="385"/>
      <c r="P20" s="385"/>
      <c r="Q20" s="382" t="s">
        <v>0</v>
      </c>
      <c r="R20" s="383"/>
      <c r="S20" s="383"/>
      <c r="T20" s="384"/>
      <c r="U20" s="382" t="s">
        <v>9</v>
      </c>
      <c r="V20" s="383"/>
      <c r="W20" s="383"/>
      <c r="X20" s="384"/>
      <c r="Y20" s="92"/>
      <c r="Z20" s="93"/>
      <c r="AA20" s="100"/>
      <c r="AB20" s="11"/>
    </row>
    <row r="21" spans="1:28" ht="18" customHeight="1" thickBot="1">
      <c r="A21" s="57" t="s">
        <v>11</v>
      </c>
      <c r="B21" s="375"/>
      <c r="C21" s="376"/>
      <c r="D21" s="376"/>
      <c r="E21" s="377"/>
      <c r="F21" s="380" t="s">
        <v>117</v>
      </c>
      <c r="G21" s="381"/>
      <c r="H21" s="410" t="s">
        <v>4</v>
      </c>
      <c r="I21" s="410"/>
      <c r="J21" s="184" t="s">
        <v>19</v>
      </c>
      <c r="K21" s="58" t="s">
        <v>178</v>
      </c>
      <c r="L21" s="184" t="s">
        <v>5</v>
      </c>
      <c r="M21" s="410" t="s">
        <v>4</v>
      </c>
      <c r="N21" s="410"/>
      <c r="O21" s="184" t="s">
        <v>19</v>
      </c>
      <c r="P21" s="184" t="s">
        <v>5</v>
      </c>
      <c r="Q21" s="410" t="s">
        <v>4</v>
      </c>
      <c r="R21" s="410"/>
      <c r="S21" s="184" t="s">
        <v>19</v>
      </c>
      <c r="T21" s="184" t="s">
        <v>5</v>
      </c>
      <c r="U21" s="59" t="s">
        <v>6</v>
      </c>
      <c r="V21" s="184" t="s">
        <v>49</v>
      </c>
      <c r="W21" s="184" t="s">
        <v>14</v>
      </c>
      <c r="X21" s="184" t="s">
        <v>5</v>
      </c>
      <c r="Y21" s="375" t="s">
        <v>31</v>
      </c>
      <c r="Z21" s="376"/>
      <c r="AA21" s="423"/>
      <c r="AB21" s="11"/>
    </row>
    <row r="22" spans="1:30" ht="17.25" customHeight="1" thickBot="1">
      <c r="A22" s="60"/>
      <c r="B22" s="419" t="s">
        <v>12</v>
      </c>
      <c r="C22" s="419"/>
      <c r="D22" s="419"/>
      <c r="E22" s="419"/>
      <c r="F22" s="61"/>
      <c r="G22" s="61"/>
      <c r="H22" s="183"/>
      <c r="I22" s="183"/>
      <c r="J22" s="183"/>
      <c r="K22" s="183"/>
      <c r="L22" s="183"/>
      <c r="M22" s="183"/>
      <c r="N22" s="183"/>
      <c r="O22" s="183"/>
      <c r="P22" s="183"/>
      <c r="Q22" s="183"/>
      <c r="R22" s="183"/>
      <c r="S22" s="183"/>
      <c r="T22" s="183"/>
      <c r="U22" s="183"/>
      <c r="V22" s="183"/>
      <c r="W22" s="183"/>
      <c r="X22" s="183"/>
      <c r="Y22" s="198"/>
      <c r="Z22" s="91"/>
      <c r="AA22" s="199"/>
      <c r="AB22" s="11"/>
      <c r="AD22" s="22"/>
    </row>
    <row r="23" spans="1:35" ht="15" customHeight="1" thickBot="1">
      <c r="A23" s="62">
        <v>1</v>
      </c>
      <c r="B23" s="420"/>
      <c r="C23" s="421"/>
      <c r="D23" s="421"/>
      <c r="E23" s="421"/>
      <c r="F23" s="70">
        <v>0</v>
      </c>
      <c r="G23" s="71" t="s">
        <v>20</v>
      </c>
      <c r="H23" s="63">
        <v>0</v>
      </c>
      <c r="I23" s="64" t="s">
        <v>21</v>
      </c>
      <c r="J23" s="66">
        <v>0</v>
      </c>
      <c r="K23" s="65">
        <f aca="true" t="shared" si="0" ref="K23:K28">IF(H23&lt;&gt;0,F23/H23,0)</f>
        <v>0</v>
      </c>
      <c r="L23" s="67">
        <f aca="true" t="shared" si="1" ref="L23:L28">-J23*H23</f>
        <v>0</v>
      </c>
      <c r="M23" s="63">
        <v>0</v>
      </c>
      <c r="N23" s="64" t="s">
        <v>20</v>
      </c>
      <c r="O23" s="66">
        <v>0</v>
      </c>
      <c r="P23" s="67">
        <f aca="true" t="shared" si="2" ref="P23:P28">-O23*M23</f>
        <v>0</v>
      </c>
      <c r="Q23" s="63">
        <v>0</v>
      </c>
      <c r="R23" s="64" t="s">
        <v>21</v>
      </c>
      <c r="S23" s="66">
        <v>0</v>
      </c>
      <c r="T23" s="67">
        <f aca="true" t="shared" si="3" ref="T23:T28">-S23*Q23</f>
        <v>0</v>
      </c>
      <c r="U23" s="68">
        <f>+T23+P23+L23</f>
        <v>0</v>
      </c>
      <c r="V23" s="69">
        <f aca="true" t="shared" si="4" ref="V23:V28">SUM($T$11+$T$9+$T$7)</f>
        <v>0</v>
      </c>
      <c r="W23" s="68">
        <f>U23*V23</f>
        <v>0</v>
      </c>
      <c r="X23" s="121">
        <f>W23+U23</f>
        <v>0</v>
      </c>
      <c r="Y23" s="365">
        <f aca="true" t="shared" si="5" ref="Y23:Y28">IF(F23=0,0,X23/F23)</f>
        <v>0</v>
      </c>
      <c r="Z23" s="365"/>
      <c r="AA23" s="116" t="str">
        <f aca="true" t="shared" si="6" ref="AA23:AA28">+G23</f>
        <v>sf</v>
      </c>
      <c r="AB23" s="11"/>
      <c r="AH23" s="5"/>
      <c r="AI23" s="6"/>
    </row>
    <row r="24" spans="1:35" ht="15" customHeight="1" thickBot="1">
      <c r="A24" s="72">
        <v>2</v>
      </c>
      <c r="B24" s="371"/>
      <c r="C24" s="367"/>
      <c r="D24" s="367"/>
      <c r="E24" s="367"/>
      <c r="F24" s="82">
        <v>0</v>
      </c>
      <c r="G24" s="83" t="s">
        <v>20</v>
      </c>
      <c r="H24" s="73">
        <v>0</v>
      </c>
      <c r="I24" s="74" t="s">
        <v>21</v>
      </c>
      <c r="J24" s="75">
        <v>0</v>
      </c>
      <c r="K24" s="65">
        <f t="shared" si="0"/>
        <v>0</v>
      </c>
      <c r="L24" s="67">
        <f t="shared" si="1"/>
        <v>0</v>
      </c>
      <c r="M24" s="73">
        <v>0</v>
      </c>
      <c r="N24" s="74" t="s">
        <v>20</v>
      </c>
      <c r="O24" s="75">
        <v>0</v>
      </c>
      <c r="P24" s="67">
        <f t="shared" si="2"/>
        <v>0</v>
      </c>
      <c r="Q24" s="73">
        <v>0</v>
      </c>
      <c r="R24" s="64" t="s">
        <v>21</v>
      </c>
      <c r="S24" s="75">
        <v>0</v>
      </c>
      <c r="T24" s="67">
        <f t="shared" si="3"/>
        <v>0</v>
      </c>
      <c r="U24" s="68">
        <f aca="true" t="shared" si="7" ref="U24:U50">+T24+P24+L24</f>
        <v>0</v>
      </c>
      <c r="V24" s="69">
        <f t="shared" si="4"/>
        <v>0</v>
      </c>
      <c r="W24" s="68">
        <f aca="true" t="shared" si="8" ref="W24:W50">U24*V24</f>
        <v>0</v>
      </c>
      <c r="X24" s="122">
        <f aca="true" t="shared" si="9" ref="X24:X50">W24+U24</f>
        <v>0</v>
      </c>
      <c r="Y24" s="365">
        <f t="shared" si="5"/>
        <v>0</v>
      </c>
      <c r="Z24" s="365"/>
      <c r="AA24" s="116" t="str">
        <f t="shared" si="6"/>
        <v>sf</v>
      </c>
      <c r="AB24" s="11"/>
      <c r="AH24" s="5"/>
      <c r="AI24" s="6"/>
    </row>
    <row r="25" spans="1:28" ht="15" customHeight="1" thickBot="1">
      <c r="A25" s="72">
        <v>3</v>
      </c>
      <c r="B25" s="366"/>
      <c r="C25" s="367"/>
      <c r="D25" s="367"/>
      <c r="E25" s="367"/>
      <c r="F25" s="82">
        <v>0</v>
      </c>
      <c r="G25" s="83" t="s">
        <v>20</v>
      </c>
      <c r="H25" s="73">
        <v>0</v>
      </c>
      <c r="I25" s="74" t="s">
        <v>21</v>
      </c>
      <c r="J25" s="75">
        <v>0</v>
      </c>
      <c r="K25" s="65">
        <f t="shared" si="0"/>
        <v>0</v>
      </c>
      <c r="L25" s="67">
        <f t="shared" si="1"/>
        <v>0</v>
      </c>
      <c r="M25" s="73">
        <v>0</v>
      </c>
      <c r="N25" s="74" t="s">
        <v>20</v>
      </c>
      <c r="O25" s="75">
        <v>0</v>
      </c>
      <c r="P25" s="67">
        <f t="shared" si="2"/>
        <v>0</v>
      </c>
      <c r="Q25" s="73">
        <v>0</v>
      </c>
      <c r="R25" s="64" t="s">
        <v>21</v>
      </c>
      <c r="S25" s="75">
        <v>0</v>
      </c>
      <c r="T25" s="67">
        <f t="shared" si="3"/>
        <v>0</v>
      </c>
      <c r="U25" s="68">
        <f t="shared" si="7"/>
        <v>0</v>
      </c>
      <c r="V25" s="69">
        <f t="shared" si="4"/>
        <v>0</v>
      </c>
      <c r="W25" s="68">
        <f t="shared" si="8"/>
        <v>0</v>
      </c>
      <c r="X25" s="122">
        <f t="shared" si="9"/>
        <v>0</v>
      </c>
      <c r="Y25" s="365">
        <f t="shared" si="5"/>
        <v>0</v>
      </c>
      <c r="Z25" s="365"/>
      <c r="AA25" s="116" t="str">
        <f t="shared" si="6"/>
        <v>sf</v>
      </c>
      <c r="AB25" s="11"/>
    </row>
    <row r="26" spans="1:28" ht="15" customHeight="1" thickBot="1">
      <c r="A26" s="72">
        <v>4</v>
      </c>
      <c r="B26" s="371"/>
      <c r="C26" s="367"/>
      <c r="D26" s="367"/>
      <c r="E26" s="367"/>
      <c r="F26" s="82">
        <v>0</v>
      </c>
      <c r="G26" s="83" t="s">
        <v>20</v>
      </c>
      <c r="H26" s="73">
        <v>0</v>
      </c>
      <c r="I26" s="74" t="s">
        <v>21</v>
      </c>
      <c r="J26" s="75">
        <v>0</v>
      </c>
      <c r="K26" s="65">
        <f t="shared" si="0"/>
        <v>0</v>
      </c>
      <c r="L26" s="67">
        <f t="shared" si="1"/>
        <v>0</v>
      </c>
      <c r="M26" s="73">
        <v>0</v>
      </c>
      <c r="N26" s="74" t="s">
        <v>20</v>
      </c>
      <c r="O26" s="75">
        <v>0</v>
      </c>
      <c r="P26" s="67">
        <f t="shared" si="2"/>
        <v>0</v>
      </c>
      <c r="Q26" s="73">
        <v>0</v>
      </c>
      <c r="R26" s="64" t="s">
        <v>21</v>
      </c>
      <c r="S26" s="75">
        <v>0</v>
      </c>
      <c r="T26" s="67">
        <f t="shared" si="3"/>
        <v>0</v>
      </c>
      <c r="U26" s="68">
        <f t="shared" si="7"/>
        <v>0</v>
      </c>
      <c r="V26" s="69">
        <f t="shared" si="4"/>
        <v>0</v>
      </c>
      <c r="W26" s="68">
        <f t="shared" si="8"/>
        <v>0</v>
      </c>
      <c r="X26" s="122">
        <f t="shared" si="9"/>
        <v>0</v>
      </c>
      <c r="Y26" s="365">
        <f t="shared" si="5"/>
        <v>0</v>
      </c>
      <c r="Z26" s="365"/>
      <c r="AA26" s="116" t="str">
        <f t="shared" si="6"/>
        <v>sf</v>
      </c>
      <c r="AB26" s="11"/>
    </row>
    <row r="27" spans="1:35" ht="15" customHeight="1" thickBot="1">
      <c r="A27" s="72">
        <v>5</v>
      </c>
      <c r="B27" s="366"/>
      <c r="C27" s="367"/>
      <c r="D27" s="367"/>
      <c r="E27" s="367"/>
      <c r="F27" s="82">
        <v>0</v>
      </c>
      <c r="G27" s="83" t="s">
        <v>20</v>
      </c>
      <c r="H27" s="73">
        <v>0</v>
      </c>
      <c r="I27" s="74" t="s">
        <v>21</v>
      </c>
      <c r="J27" s="75">
        <v>0</v>
      </c>
      <c r="K27" s="65">
        <f t="shared" si="0"/>
        <v>0</v>
      </c>
      <c r="L27" s="67">
        <f t="shared" si="1"/>
        <v>0</v>
      </c>
      <c r="M27" s="73">
        <v>0</v>
      </c>
      <c r="N27" s="74" t="s">
        <v>20</v>
      </c>
      <c r="O27" s="75">
        <v>0</v>
      </c>
      <c r="P27" s="67">
        <f t="shared" si="2"/>
        <v>0</v>
      </c>
      <c r="Q27" s="73">
        <v>0</v>
      </c>
      <c r="R27" s="64" t="s">
        <v>21</v>
      </c>
      <c r="S27" s="75">
        <v>0</v>
      </c>
      <c r="T27" s="67">
        <f t="shared" si="3"/>
        <v>0</v>
      </c>
      <c r="U27" s="68">
        <f t="shared" si="7"/>
        <v>0</v>
      </c>
      <c r="V27" s="69">
        <f t="shared" si="4"/>
        <v>0</v>
      </c>
      <c r="W27" s="68">
        <f t="shared" si="8"/>
        <v>0</v>
      </c>
      <c r="X27" s="122">
        <f t="shared" si="9"/>
        <v>0</v>
      </c>
      <c r="Y27" s="365">
        <f t="shared" si="5"/>
        <v>0</v>
      </c>
      <c r="Z27" s="365"/>
      <c r="AA27" s="116" t="str">
        <f t="shared" si="6"/>
        <v>sf</v>
      </c>
      <c r="AB27" s="11"/>
      <c r="AI27" s="4"/>
    </row>
    <row r="28" spans="1:35" ht="15" customHeight="1" thickBot="1">
      <c r="A28" s="72">
        <v>6</v>
      </c>
      <c r="B28" s="371"/>
      <c r="C28" s="367"/>
      <c r="D28" s="367"/>
      <c r="E28" s="367"/>
      <c r="F28" s="82">
        <v>0</v>
      </c>
      <c r="G28" s="106" t="s">
        <v>20</v>
      </c>
      <c r="H28" s="73">
        <v>0</v>
      </c>
      <c r="I28" s="74" t="s">
        <v>21</v>
      </c>
      <c r="J28" s="75">
        <v>0</v>
      </c>
      <c r="K28" s="65">
        <f t="shared" si="0"/>
        <v>0</v>
      </c>
      <c r="L28" s="67">
        <f t="shared" si="1"/>
        <v>0</v>
      </c>
      <c r="M28" s="73">
        <v>0</v>
      </c>
      <c r="N28" s="74" t="s">
        <v>20</v>
      </c>
      <c r="O28" s="75">
        <v>0</v>
      </c>
      <c r="P28" s="67">
        <f t="shared" si="2"/>
        <v>0</v>
      </c>
      <c r="Q28" s="73">
        <v>0</v>
      </c>
      <c r="R28" s="64" t="s">
        <v>21</v>
      </c>
      <c r="S28" s="75">
        <v>0</v>
      </c>
      <c r="T28" s="67">
        <f t="shared" si="3"/>
        <v>0</v>
      </c>
      <c r="U28" s="68">
        <f>+T28+P28+L28</f>
        <v>0</v>
      </c>
      <c r="V28" s="69">
        <f t="shared" si="4"/>
        <v>0</v>
      </c>
      <c r="W28" s="68">
        <f>U28*V28</f>
        <v>0</v>
      </c>
      <c r="X28" s="122">
        <f>W28+U28</f>
        <v>0</v>
      </c>
      <c r="Y28" s="365">
        <f t="shared" si="5"/>
        <v>0</v>
      </c>
      <c r="Z28" s="365"/>
      <c r="AA28" s="116" t="str">
        <f t="shared" si="6"/>
        <v>sf</v>
      </c>
      <c r="AB28" s="11"/>
      <c r="AI28" s="4"/>
    </row>
    <row r="29" spans="1:35" ht="15" customHeight="1" thickBot="1">
      <c r="A29" s="60"/>
      <c r="B29" s="411" t="s">
        <v>13</v>
      </c>
      <c r="C29" s="411"/>
      <c r="D29" s="411"/>
      <c r="E29" s="411"/>
      <c r="F29" s="78"/>
      <c r="G29" s="78"/>
      <c r="H29" s="77"/>
      <c r="I29" s="77"/>
      <c r="J29" s="77"/>
      <c r="K29" s="77"/>
      <c r="L29" s="77"/>
      <c r="M29" s="77"/>
      <c r="N29" s="77"/>
      <c r="O29" s="77"/>
      <c r="P29" s="77"/>
      <c r="Q29" s="77"/>
      <c r="R29" s="77"/>
      <c r="S29" s="77"/>
      <c r="T29" s="77"/>
      <c r="U29" s="77"/>
      <c r="V29" s="77"/>
      <c r="W29" s="77"/>
      <c r="X29" s="123"/>
      <c r="Y29" s="125"/>
      <c r="Z29" s="126"/>
      <c r="AA29" s="124"/>
      <c r="AB29" s="11"/>
      <c r="AI29" s="6"/>
    </row>
    <row r="30" spans="1:30" ht="15" customHeight="1" thickBot="1">
      <c r="A30" s="72">
        <v>7</v>
      </c>
      <c r="B30" s="366"/>
      <c r="C30" s="367"/>
      <c r="D30" s="367"/>
      <c r="E30" s="367"/>
      <c r="F30" s="82">
        <v>0</v>
      </c>
      <c r="G30" s="83" t="s">
        <v>20</v>
      </c>
      <c r="H30" s="63">
        <v>0</v>
      </c>
      <c r="I30" s="64" t="s">
        <v>21</v>
      </c>
      <c r="J30" s="66">
        <v>0</v>
      </c>
      <c r="K30" s="65">
        <f aca="true" t="shared" si="10" ref="K30:K43">IF(H30&lt;&gt;0,F30/H30,0)</f>
        <v>0</v>
      </c>
      <c r="L30" s="67">
        <f aca="true" t="shared" si="11" ref="L30:L43">J30*H30</f>
        <v>0</v>
      </c>
      <c r="M30" s="76">
        <v>0</v>
      </c>
      <c r="N30" s="74" t="s">
        <v>20</v>
      </c>
      <c r="O30" s="66">
        <v>0</v>
      </c>
      <c r="P30" s="67">
        <f aca="true" t="shared" si="12" ref="P30:P49">O30*M30</f>
        <v>0</v>
      </c>
      <c r="Q30" s="76">
        <v>0</v>
      </c>
      <c r="R30" s="64" t="s">
        <v>21</v>
      </c>
      <c r="S30" s="66">
        <v>0</v>
      </c>
      <c r="T30" s="67">
        <f aca="true" t="shared" si="13" ref="T30:T50">S30*Q30</f>
        <v>0</v>
      </c>
      <c r="U30" s="68">
        <f t="shared" si="7"/>
        <v>0</v>
      </c>
      <c r="V30" s="69">
        <f aca="true" t="shared" si="14" ref="V30:V43">SUM($T$11+$T$9+$T$7)</f>
        <v>0</v>
      </c>
      <c r="W30" s="68">
        <f t="shared" si="8"/>
        <v>0</v>
      </c>
      <c r="X30" s="122">
        <f t="shared" si="9"/>
        <v>0</v>
      </c>
      <c r="Y30" s="365">
        <f aca="true" t="shared" si="15" ref="Y30:Y43">IF(F30=0,0,X30/F30)</f>
        <v>0</v>
      </c>
      <c r="Z30" s="365"/>
      <c r="AA30" s="116" t="str">
        <f aca="true" t="shared" si="16" ref="AA30:AA43">+G30</f>
        <v>sf</v>
      </c>
      <c r="AB30" s="11"/>
      <c r="AD30" s="12"/>
    </row>
    <row r="31" spans="1:34" ht="15" customHeight="1" thickBot="1">
      <c r="A31" s="72">
        <v>8</v>
      </c>
      <c r="B31" s="366"/>
      <c r="C31" s="367"/>
      <c r="D31" s="367"/>
      <c r="E31" s="367"/>
      <c r="F31" s="82">
        <v>0</v>
      </c>
      <c r="G31" s="83" t="s">
        <v>20</v>
      </c>
      <c r="H31" s="63">
        <v>0</v>
      </c>
      <c r="I31" s="64" t="s">
        <v>21</v>
      </c>
      <c r="J31" s="66">
        <v>0</v>
      </c>
      <c r="K31" s="65">
        <f t="shared" si="10"/>
        <v>0</v>
      </c>
      <c r="L31" s="67">
        <f t="shared" si="11"/>
        <v>0</v>
      </c>
      <c r="M31" s="76">
        <v>0</v>
      </c>
      <c r="N31" s="74" t="s">
        <v>20</v>
      </c>
      <c r="O31" s="66">
        <v>0</v>
      </c>
      <c r="P31" s="67">
        <f t="shared" si="12"/>
        <v>0</v>
      </c>
      <c r="Q31" s="76">
        <v>0</v>
      </c>
      <c r="R31" s="64" t="s">
        <v>21</v>
      </c>
      <c r="S31" s="66">
        <v>0</v>
      </c>
      <c r="T31" s="67">
        <f t="shared" si="13"/>
        <v>0</v>
      </c>
      <c r="U31" s="68">
        <f t="shared" si="7"/>
        <v>0</v>
      </c>
      <c r="V31" s="69">
        <f t="shared" si="14"/>
        <v>0</v>
      </c>
      <c r="W31" s="68">
        <f t="shared" si="8"/>
        <v>0</v>
      </c>
      <c r="X31" s="122">
        <f t="shared" si="9"/>
        <v>0</v>
      </c>
      <c r="Y31" s="365">
        <f t="shared" si="15"/>
        <v>0</v>
      </c>
      <c r="Z31" s="365"/>
      <c r="AA31" s="116" t="str">
        <f t="shared" si="16"/>
        <v>sf</v>
      </c>
      <c r="AB31" s="11"/>
      <c r="AD31" s="12"/>
      <c r="AH31" s="4"/>
    </row>
    <row r="32" spans="1:34" ht="15" customHeight="1" thickBot="1">
      <c r="A32" s="72">
        <v>9</v>
      </c>
      <c r="B32" s="366"/>
      <c r="C32" s="367"/>
      <c r="D32" s="367"/>
      <c r="E32" s="367"/>
      <c r="F32" s="82">
        <v>0</v>
      </c>
      <c r="G32" s="83" t="s">
        <v>20</v>
      </c>
      <c r="H32" s="63">
        <v>0</v>
      </c>
      <c r="I32" s="64" t="s">
        <v>21</v>
      </c>
      <c r="J32" s="66">
        <v>0</v>
      </c>
      <c r="K32" s="65">
        <f t="shared" si="10"/>
        <v>0</v>
      </c>
      <c r="L32" s="67">
        <f t="shared" si="11"/>
        <v>0</v>
      </c>
      <c r="M32" s="76">
        <v>0</v>
      </c>
      <c r="N32" s="74" t="s">
        <v>20</v>
      </c>
      <c r="O32" s="66">
        <v>0</v>
      </c>
      <c r="P32" s="67">
        <f t="shared" si="12"/>
        <v>0</v>
      </c>
      <c r="Q32" s="76">
        <v>0</v>
      </c>
      <c r="R32" s="64" t="s">
        <v>21</v>
      </c>
      <c r="S32" s="66">
        <v>0</v>
      </c>
      <c r="T32" s="67">
        <f t="shared" si="13"/>
        <v>0</v>
      </c>
      <c r="U32" s="68">
        <f t="shared" si="7"/>
        <v>0</v>
      </c>
      <c r="V32" s="69">
        <f t="shared" si="14"/>
        <v>0</v>
      </c>
      <c r="W32" s="68">
        <f t="shared" si="8"/>
        <v>0</v>
      </c>
      <c r="X32" s="122">
        <f t="shared" si="9"/>
        <v>0</v>
      </c>
      <c r="Y32" s="365">
        <f t="shared" si="15"/>
        <v>0</v>
      </c>
      <c r="Z32" s="365"/>
      <c r="AA32" s="116" t="str">
        <f t="shared" si="16"/>
        <v>sf</v>
      </c>
      <c r="AB32" s="11"/>
      <c r="AH32" s="5"/>
    </row>
    <row r="33" spans="1:28" ht="15" customHeight="1" thickBot="1">
      <c r="A33" s="72">
        <v>10</v>
      </c>
      <c r="B33" s="366"/>
      <c r="C33" s="367"/>
      <c r="D33" s="367"/>
      <c r="E33" s="367"/>
      <c r="F33" s="82">
        <v>0</v>
      </c>
      <c r="G33" s="83" t="s">
        <v>20</v>
      </c>
      <c r="H33" s="63">
        <v>0</v>
      </c>
      <c r="I33" s="64" t="s">
        <v>21</v>
      </c>
      <c r="J33" s="66">
        <v>0</v>
      </c>
      <c r="K33" s="65">
        <f t="shared" si="10"/>
        <v>0</v>
      </c>
      <c r="L33" s="67">
        <f t="shared" si="11"/>
        <v>0</v>
      </c>
      <c r="M33" s="76">
        <v>0</v>
      </c>
      <c r="N33" s="74" t="s">
        <v>20</v>
      </c>
      <c r="O33" s="66">
        <v>0</v>
      </c>
      <c r="P33" s="67">
        <f t="shared" si="12"/>
        <v>0</v>
      </c>
      <c r="Q33" s="76">
        <v>0</v>
      </c>
      <c r="R33" s="64" t="s">
        <v>21</v>
      </c>
      <c r="S33" s="66">
        <v>0</v>
      </c>
      <c r="T33" s="67">
        <f t="shared" si="13"/>
        <v>0</v>
      </c>
      <c r="U33" s="68">
        <f t="shared" si="7"/>
        <v>0</v>
      </c>
      <c r="V33" s="69">
        <f t="shared" si="14"/>
        <v>0</v>
      </c>
      <c r="W33" s="68">
        <f t="shared" si="8"/>
        <v>0</v>
      </c>
      <c r="X33" s="122">
        <f t="shared" si="9"/>
        <v>0</v>
      </c>
      <c r="Y33" s="365">
        <f t="shared" si="15"/>
        <v>0</v>
      </c>
      <c r="Z33" s="365"/>
      <c r="AA33" s="116" t="str">
        <f t="shared" si="16"/>
        <v>sf</v>
      </c>
      <c r="AB33" s="11"/>
    </row>
    <row r="34" spans="1:30" ht="15" customHeight="1" thickBot="1">
      <c r="A34" s="72">
        <v>11</v>
      </c>
      <c r="B34" s="366"/>
      <c r="C34" s="367"/>
      <c r="D34" s="367"/>
      <c r="E34" s="367"/>
      <c r="F34" s="82">
        <v>0</v>
      </c>
      <c r="G34" s="83" t="s">
        <v>20</v>
      </c>
      <c r="H34" s="63">
        <v>0</v>
      </c>
      <c r="I34" s="64" t="s">
        <v>21</v>
      </c>
      <c r="J34" s="66">
        <v>0</v>
      </c>
      <c r="K34" s="65">
        <f t="shared" si="10"/>
        <v>0</v>
      </c>
      <c r="L34" s="67">
        <f t="shared" si="11"/>
        <v>0</v>
      </c>
      <c r="M34" s="76">
        <v>0</v>
      </c>
      <c r="N34" s="74" t="s">
        <v>20</v>
      </c>
      <c r="O34" s="66">
        <v>0</v>
      </c>
      <c r="P34" s="67">
        <f t="shared" si="12"/>
        <v>0</v>
      </c>
      <c r="Q34" s="76">
        <v>0</v>
      </c>
      <c r="R34" s="64" t="s">
        <v>21</v>
      </c>
      <c r="S34" s="66">
        <v>0</v>
      </c>
      <c r="T34" s="67">
        <f t="shared" si="13"/>
        <v>0</v>
      </c>
      <c r="U34" s="68">
        <f t="shared" si="7"/>
        <v>0</v>
      </c>
      <c r="V34" s="69">
        <f t="shared" si="14"/>
        <v>0</v>
      </c>
      <c r="W34" s="68">
        <f t="shared" si="8"/>
        <v>0</v>
      </c>
      <c r="X34" s="122">
        <f t="shared" si="9"/>
        <v>0</v>
      </c>
      <c r="Y34" s="365">
        <f t="shared" si="15"/>
        <v>0</v>
      </c>
      <c r="Z34" s="365"/>
      <c r="AA34" s="116" t="str">
        <f t="shared" si="16"/>
        <v>sf</v>
      </c>
      <c r="AB34" s="11"/>
      <c r="AD34" s="12"/>
    </row>
    <row r="35" spans="1:30" ht="15" customHeight="1" thickBot="1">
      <c r="A35" s="72">
        <v>12</v>
      </c>
      <c r="B35" s="366"/>
      <c r="C35" s="367"/>
      <c r="D35" s="367"/>
      <c r="E35" s="367"/>
      <c r="F35" s="82">
        <v>0</v>
      </c>
      <c r="G35" s="83" t="s">
        <v>20</v>
      </c>
      <c r="H35" s="63">
        <v>0</v>
      </c>
      <c r="I35" s="64" t="s">
        <v>21</v>
      </c>
      <c r="J35" s="66">
        <v>0</v>
      </c>
      <c r="K35" s="65">
        <f t="shared" si="10"/>
        <v>0</v>
      </c>
      <c r="L35" s="67">
        <f t="shared" si="11"/>
        <v>0</v>
      </c>
      <c r="M35" s="76">
        <v>0</v>
      </c>
      <c r="N35" s="74" t="s">
        <v>20</v>
      </c>
      <c r="O35" s="66">
        <v>0</v>
      </c>
      <c r="P35" s="67">
        <f t="shared" si="12"/>
        <v>0</v>
      </c>
      <c r="Q35" s="76">
        <v>0</v>
      </c>
      <c r="R35" s="64" t="s">
        <v>21</v>
      </c>
      <c r="S35" s="66">
        <v>0</v>
      </c>
      <c r="T35" s="67">
        <f t="shared" si="13"/>
        <v>0</v>
      </c>
      <c r="U35" s="68">
        <f t="shared" si="7"/>
        <v>0</v>
      </c>
      <c r="V35" s="69">
        <f t="shared" si="14"/>
        <v>0</v>
      </c>
      <c r="W35" s="68">
        <f t="shared" si="8"/>
        <v>0</v>
      </c>
      <c r="X35" s="122">
        <f t="shared" si="9"/>
        <v>0</v>
      </c>
      <c r="Y35" s="365">
        <f t="shared" si="15"/>
        <v>0</v>
      </c>
      <c r="Z35" s="365"/>
      <c r="AA35" s="116" t="str">
        <f t="shared" si="16"/>
        <v>sf</v>
      </c>
      <c r="AB35" s="11"/>
      <c r="AD35" s="12"/>
    </row>
    <row r="36" spans="1:30" ht="15" customHeight="1" thickBot="1">
      <c r="A36" s="72">
        <v>13</v>
      </c>
      <c r="B36" s="366"/>
      <c r="C36" s="367"/>
      <c r="D36" s="367"/>
      <c r="E36" s="367"/>
      <c r="F36" s="82">
        <v>0</v>
      </c>
      <c r="G36" s="83" t="s">
        <v>20</v>
      </c>
      <c r="H36" s="63">
        <v>0</v>
      </c>
      <c r="I36" s="64" t="s">
        <v>21</v>
      </c>
      <c r="J36" s="66">
        <v>0</v>
      </c>
      <c r="K36" s="65">
        <f t="shared" si="10"/>
        <v>0</v>
      </c>
      <c r="L36" s="67">
        <f t="shared" si="11"/>
        <v>0</v>
      </c>
      <c r="M36" s="76">
        <v>0</v>
      </c>
      <c r="N36" s="74" t="s">
        <v>20</v>
      </c>
      <c r="O36" s="66">
        <v>0</v>
      </c>
      <c r="P36" s="67">
        <f t="shared" si="12"/>
        <v>0</v>
      </c>
      <c r="Q36" s="76">
        <v>0</v>
      </c>
      <c r="R36" s="64" t="s">
        <v>21</v>
      </c>
      <c r="S36" s="66">
        <v>0</v>
      </c>
      <c r="T36" s="67">
        <f t="shared" si="13"/>
        <v>0</v>
      </c>
      <c r="U36" s="68">
        <f t="shared" si="7"/>
        <v>0</v>
      </c>
      <c r="V36" s="69">
        <f t="shared" si="14"/>
        <v>0</v>
      </c>
      <c r="W36" s="68">
        <f t="shared" si="8"/>
        <v>0</v>
      </c>
      <c r="X36" s="122">
        <f t="shared" si="9"/>
        <v>0</v>
      </c>
      <c r="Y36" s="365">
        <f t="shared" si="15"/>
        <v>0</v>
      </c>
      <c r="Z36" s="365"/>
      <c r="AA36" s="116" t="str">
        <f t="shared" si="16"/>
        <v>sf</v>
      </c>
      <c r="AB36" s="11"/>
      <c r="AD36" s="12"/>
    </row>
    <row r="37" spans="1:28" ht="15" customHeight="1" thickBot="1">
      <c r="A37" s="72">
        <v>14</v>
      </c>
      <c r="B37" s="366"/>
      <c r="C37" s="367"/>
      <c r="D37" s="367"/>
      <c r="E37" s="367"/>
      <c r="F37" s="82">
        <v>0</v>
      </c>
      <c r="G37" s="83" t="s">
        <v>20</v>
      </c>
      <c r="H37" s="63">
        <v>0</v>
      </c>
      <c r="I37" s="64" t="s">
        <v>21</v>
      </c>
      <c r="J37" s="66">
        <v>1</v>
      </c>
      <c r="K37" s="65">
        <f t="shared" si="10"/>
        <v>0</v>
      </c>
      <c r="L37" s="67">
        <f t="shared" si="11"/>
        <v>0</v>
      </c>
      <c r="M37" s="76">
        <v>0</v>
      </c>
      <c r="N37" s="74" t="s">
        <v>20</v>
      </c>
      <c r="O37" s="66">
        <v>0</v>
      </c>
      <c r="P37" s="67">
        <f t="shared" si="12"/>
        <v>0</v>
      </c>
      <c r="Q37" s="76">
        <v>0</v>
      </c>
      <c r="R37" s="64" t="s">
        <v>21</v>
      </c>
      <c r="S37" s="66">
        <v>0</v>
      </c>
      <c r="T37" s="67">
        <f t="shared" si="13"/>
        <v>0</v>
      </c>
      <c r="U37" s="68">
        <f t="shared" si="7"/>
        <v>0</v>
      </c>
      <c r="V37" s="69">
        <f t="shared" si="14"/>
        <v>0</v>
      </c>
      <c r="W37" s="68">
        <f t="shared" si="8"/>
        <v>0</v>
      </c>
      <c r="X37" s="122">
        <f t="shared" si="9"/>
        <v>0</v>
      </c>
      <c r="Y37" s="365">
        <f t="shared" si="15"/>
        <v>0</v>
      </c>
      <c r="Z37" s="365"/>
      <c r="AA37" s="116" t="str">
        <f t="shared" si="16"/>
        <v>sf</v>
      </c>
      <c r="AB37" s="11"/>
    </row>
    <row r="38" spans="1:28" ht="15" customHeight="1" thickBot="1">
      <c r="A38" s="72">
        <v>15</v>
      </c>
      <c r="B38" s="366"/>
      <c r="C38" s="367"/>
      <c r="D38" s="367"/>
      <c r="E38" s="367"/>
      <c r="F38" s="82">
        <v>0</v>
      </c>
      <c r="G38" s="83" t="s">
        <v>20</v>
      </c>
      <c r="H38" s="63">
        <v>0</v>
      </c>
      <c r="I38" s="64" t="s">
        <v>21</v>
      </c>
      <c r="J38" s="66">
        <v>0</v>
      </c>
      <c r="K38" s="65">
        <f t="shared" si="10"/>
        <v>0</v>
      </c>
      <c r="L38" s="67">
        <f t="shared" si="11"/>
        <v>0</v>
      </c>
      <c r="M38" s="76">
        <v>0</v>
      </c>
      <c r="N38" s="74" t="s">
        <v>20</v>
      </c>
      <c r="O38" s="66">
        <v>0</v>
      </c>
      <c r="P38" s="67">
        <f t="shared" si="12"/>
        <v>0</v>
      </c>
      <c r="Q38" s="76">
        <v>0</v>
      </c>
      <c r="R38" s="64" t="s">
        <v>21</v>
      </c>
      <c r="S38" s="66">
        <v>0</v>
      </c>
      <c r="T38" s="67">
        <f t="shared" si="13"/>
        <v>0</v>
      </c>
      <c r="U38" s="68">
        <f t="shared" si="7"/>
        <v>0</v>
      </c>
      <c r="V38" s="69">
        <f t="shared" si="14"/>
        <v>0</v>
      </c>
      <c r="W38" s="68">
        <f t="shared" si="8"/>
        <v>0</v>
      </c>
      <c r="X38" s="122">
        <f t="shared" si="9"/>
        <v>0</v>
      </c>
      <c r="Y38" s="365">
        <f t="shared" si="15"/>
        <v>0</v>
      </c>
      <c r="Z38" s="365"/>
      <c r="AA38" s="116" t="str">
        <f t="shared" si="16"/>
        <v>sf</v>
      </c>
      <c r="AB38" s="11"/>
    </row>
    <row r="39" spans="1:30" ht="15" customHeight="1" thickBot="1">
      <c r="A39" s="72">
        <v>16</v>
      </c>
      <c r="B39" s="366"/>
      <c r="C39" s="367"/>
      <c r="D39" s="367"/>
      <c r="E39" s="367"/>
      <c r="F39" s="82">
        <v>0</v>
      </c>
      <c r="G39" s="83" t="s">
        <v>20</v>
      </c>
      <c r="H39" s="63">
        <v>0</v>
      </c>
      <c r="I39" s="64" t="s">
        <v>21</v>
      </c>
      <c r="J39" s="66">
        <v>0</v>
      </c>
      <c r="K39" s="65">
        <f t="shared" si="10"/>
        <v>0</v>
      </c>
      <c r="L39" s="67">
        <f t="shared" si="11"/>
        <v>0</v>
      </c>
      <c r="M39" s="76">
        <v>0</v>
      </c>
      <c r="N39" s="74" t="s">
        <v>20</v>
      </c>
      <c r="O39" s="66">
        <v>0</v>
      </c>
      <c r="P39" s="67">
        <f t="shared" si="12"/>
        <v>0</v>
      </c>
      <c r="Q39" s="76">
        <v>0</v>
      </c>
      <c r="R39" s="64" t="s">
        <v>21</v>
      </c>
      <c r="S39" s="66">
        <v>0</v>
      </c>
      <c r="T39" s="67">
        <f t="shared" si="13"/>
        <v>0</v>
      </c>
      <c r="U39" s="68">
        <f t="shared" si="7"/>
        <v>0</v>
      </c>
      <c r="V39" s="69">
        <f t="shared" si="14"/>
        <v>0</v>
      </c>
      <c r="W39" s="68">
        <f t="shared" si="8"/>
        <v>0</v>
      </c>
      <c r="X39" s="122">
        <f t="shared" si="9"/>
        <v>0</v>
      </c>
      <c r="Y39" s="365">
        <f t="shared" si="15"/>
        <v>0</v>
      </c>
      <c r="Z39" s="365"/>
      <c r="AA39" s="116" t="str">
        <f t="shared" si="16"/>
        <v>sf</v>
      </c>
      <c r="AB39" s="11"/>
      <c r="AD39" s="12"/>
    </row>
    <row r="40" spans="1:30" ht="15" customHeight="1" thickBot="1">
      <c r="A40" s="72">
        <v>17</v>
      </c>
      <c r="B40" s="366"/>
      <c r="C40" s="367"/>
      <c r="D40" s="367"/>
      <c r="E40" s="367"/>
      <c r="F40" s="82">
        <v>0</v>
      </c>
      <c r="G40" s="83" t="s">
        <v>20</v>
      </c>
      <c r="H40" s="63">
        <v>0</v>
      </c>
      <c r="I40" s="64" t="s">
        <v>21</v>
      </c>
      <c r="J40" s="66">
        <v>0</v>
      </c>
      <c r="K40" s="65">
        <f t="shared" si="10"/>
        <v>0</v>
      </c>
      <c r="L40" s="67">
        <f t="shared" si="11"/>
        <v>0</v>
      </c>
      <c r="M40" s="76">
        <v>0</v>
      </c>
      <c r="N40" s="74" t="s">
        <v>20</v>
      </c>
      <c r="O40" s="66">
        <v>0</v>
      </c>
      <c r="P40" s="67">
        <f t="shared" si="12"/>
        <v>0</v>
      </c>
      <c r="Q40" s="76">
        <v>0</v>
      </c>
      <c r="R40" s="64" t="s">
        <v>21</v>
      </c>
      <c r="S40" s="66">
        <v>0</v>
      </c>
      <c r="T40" s="67">
        <f t="shared" si="13"/>
        <v>0</v>
      </c>
      <c r="U40" s="68">
        <f t="shared" si="7"/>
        <v>0</v>
      </c>
      <c r="V40" s="69">
        <f t="shared" si="14"/>
        <v>0</v>
      </c>
      <c r="W40" s="68">
        <f t="shared" si="8"/>
        <v>0</v>
      </c>
      <c r="X40" s="122">
        <f t="shared" si="9"/>
        <v>0</v>
      </c>
      <c r="Y40" s="365">
        <f t="shared" si="15"/>
        <v>0</v>
      </c>
      <c r="Z40" s="365"/>
      <c r="AA40" s="116" t="str">
        <f t="shared" si="16"/>
        <v>sf</v>
      </c>
      <c r="AB40" s="11"/>
      <c r="AD40" s="12"/>
    </row>
    <row r="41" spans="1:28" ht="15" customHeight="1" thickBot="1">
      <c r="A41" s="72">
        <v>18</v>
      </c>
      <c r="B41" s="366"/>
      <c r="C41" s="367"/>
      <c r="D41" s="367"/>
      <c r="E41" s="367"/>
      <c r="F41" s="82">
        <v>0</v>
      </c>
      <c r="G41" s="83" t="s">
        <v>20</v>
      </c>
      <c r="H41" s="63">
        <v>0.001</v>
      </c>
      <c r="I41" s="64" t="s">
        <v>21</v>
      </c>
      <c r="J41" s="66">
        <v>0.001</v>
      </c>
      <c r="K41" s="65">
        <f t="shared" si="10"/>
        <v>0</v>
      </c>
      <c r="L41" s="67">
        <f t="shared" si="11"/>
        <v>1E-06</v>
      </c>
      <c r="M41" s="76">
        <v>0</v>
      </c>
      <c r="N41" s="74" t="s">
        <v>20</v>
      </c>
      <c r="O41" s="66">
        <v>0</v>
      </c>
      <c r="P41" s="67">
        <f t="shared" si="12"/>
        <v>0</v>
      </c>
      <c r="Q41" s="76">
        <v>0</v>
      </c>
      <c r="R41" s="64" t="s">
        <v>21</v>
      </c>
      <c r="S41" s="66">
        <v>0</v>
      </c>
      <c r="T41" s="67">
        <f t="shared" si="13"/>
        <v>0</v>
      </c>
      <c r="U41" s="68">
        <f t="shared" si="7"/>
        <v>1E-06</v>
      </c>
      <c r="V41" s="69">
        <f t="shared" si="14"/>
        <v>0</v>
      </c>
      <c r="W41" s="68">
        <f t="shared" si="8"/>
        <v>0</v>
      </c>
      <c r="X41" s="122">
        <f t="shared" si="9"/>
        <v>1E-06</v>
      </c>
      <c r="Y41" s="365">
        <f t="shared" si="15"/>
        <v>0</v>
      </c>
      <c r="Z41" s="365"/>
      <c r="AA41" s="116" t="str">
        <f t="shared" si="16"/>
        <v>sf</v>
      </c>
      <c r="AB41" s="11"/>
    </row>
    <row r="42" spans="1:28" ht="15" customHeight="1" thickBot="1">
      <c r="A42" s="72">
        <v>19</v>
      </c>
      <c r="B42" s="366"/>
      <c r="C42" s="367"/>
      <c r="D42" s="367"/>
      <c r="E42" s="367"/>
      <c r="F42" s="82">
        <v>0</v>
      </c>
      <c r="G42" s="83" t="s">
        <v>20</v>
      </c>
      <c r="H42" s="63">
        <v>0</v>
      </c>
      <c r="I42" s="64" t="s">
        <v>21</v>
      </c>
      <c r="J42" s="66">
        <v>0.001</v>
      </c>
      <c r="K42" s="65">
        <f t="shared" si="10"/>
        <v>0</v>
      </c>
      <c r="L42" s="67">
        <f t="shared" si="11"/>
        <v>0</v>
      </c>
      <c r="M42" s="76">
        <v>0</v>
      </c>
      <c r="N42" s="74" t="s">
        <v>20</v>
      </c>
      <c r="O42" s="66">
        <v>0</v>
      </c>
      <c r="P42" s="67">
        <f>O42*M42</f>
        <v>0</v>
      </c>
      <c r="Q42" s="76">
        <v>0</v>
      </c>
      <c r="R42" s="64" t="s">
        <v>21</v>
      </c>
      <c r="S42" s="66">
        <v>0</v>
      </c>
      <c r="T42" s="67">
        <f>S42*Q42</f>
        <v>0</v>
      </c>
      <c r="U42" s="68">
        <f>+T42+P42+L42</f>
        <v>0</v>
      </c>
      <c r="V42" s="69">
        <f t="shared" si="14"/>
        <v>0</v>
      </c>
      <c r="W42" s="68">
        <f>U42*V42</f>
        <v>0</v>
      </c>
      <c r="X42" s="122">
        <f>W42+U42</f>
        <v>0</v>
      </c>
      <c r="Y42" s="365">
        <f t="shared" si="15"/>
        <v>0</v>
      </c>
      <c r="Z42" s="365"/>
      <c r="AA42" s="116" t="str">
        <f t="shared" si="16"/>
        <v>sf</v>
      </c>
      <c r="AB42" s="11"/>
    </row>
    <row r="43" spans="1:28" ht="15" customHeight="1" thickBot="1">
      <c r="A43" s="72">
        <v>20</v>
      </c>
      <c r="B43" s="366"/>
      <c r="C43" s="367"/>
      <c r="D43" s="367"/>
      <c r="E43" s="367"/>
      <c r="F43" s="82">
        <v>0</v>
      </c>
      <c r="G43" s="83" t="s">
        <v>20</v>
      </c>
      <c r="H43" s="63">
        <v>0</v>
      </c>
      <c r="I43" s="64" t="s">
        <v>21</v>
      </c>
      <c r="J43" s="66">
        <v>0</v>
      </c>
      <c r="K43" s="65">
        <f t="shared" si="10"/>
        <v>0</v>
      </c>
      <c r="L43" s="67">
        <f t="shared" si="11"/>
        <v>0</v>
      </c>
      <c r="M43" s="76">
        <v>0</v>
      </c>
      <c r="N43" s="74" t="s">
        <v>20</v>
      </c>
      <c r="O43" s="66">
        <v>0</v>
      </c>
      <c r="P43" s="67">
        <f t="shared" si="12"/>
        <v>0</v>
      </c>
      <c r="Q43" s="76">
        <v>0</v>
      </c>
      <c r="R43" s="64" t="s">
        <v>21</v>
      </c>
      <c r="S43" s="66">
        <v>0</v>
      </c>
      <c r="T43" s="67">
        <f t="shared" si="13"/>
        <v>0</v>
      </c>
      <c r="U43" s="68">
        <f t="shared" si="7"/>
        <v>0</v>
      </c>
      <c r="V43" s="69">
        <f t="shared" si="14"/>
        <v>0</v>
      </c>
      <c r="W43" s="68">
        <f t="shared" si="8"/>
        <v>0</v>
      </c>
      <c r="X43" s="122">
        <f t="shared" si="9"/>
        <v>0</v>
      </c>
      <c r="Y43" s="365">
        <f t="shared" si="15"/>
        <v>0</v>
      </c>
      <c r="Z43" s="365"/>
      <c r="AA43" s="116" t="str">
        <f t="shared" si="16"/>
        <v>sf</v>
      </c>
      <c r="AB43" s="11"/>
    </row>
    <row r="44" spans="1:35" ht="15" customHeight="1" thickBot="1">
      <c r="A44" s="60"/>
      <c r="B44" s="411" t="s">
        <v>18</v>
      </c>
      <c r="C44" s="411"/>
      <c r="D44" s="411"/>
      <c r="E44" s="411"/>
      <c r="F44" s="249" t="s">
        <v>190</v>
      </c>
      <c r="G44" s="250"/>
      <c r="H44" s="250"/>
      <c r="I44" s="250"/>
      <c r="J44" s="250"/>
      <c r="K44" s="250"/>
      <c r="L44" s="250"/>
      <c r="M44" s="248" t="s">
        <v>35</v>
      </c>
      <c r="N44" s="77"/>
      <c r="O44" s="77"/>
      <c r="P44" s="77"/>
      <c r="Q44" s="77"/>
      <c r="R44" s="77"/>
      <c r="S44" s="77"/>
      <c r="T44" s="77"/>
      <c r="U44" s="77"/>
      <c r="V44" s="77"/>
      <c r="W44" s="77"/>
      <c r="X44" s="123"/>
      <c r="Y44" s="125"/>
      <c r="Z44" s="127"/>
      <c r="AA44" s="124"/>
      <c r="AB44" s="11"/>
      <c r="AE44" s="2"/>
      <c r="AF44" s="2"/>
      <c r="AG44" s="2"/>
      <c r="AH44" s="5"/>
      <c r="AI44" s="6"/>
    </row>
    <row r="45" spans="1:28" ht="15" customHeight="1" thickBot="1">
      <c r="A45" s="72">
        <v>21</v>
      </c>
      <c r="B45" s="366"/>
      <c r="C45" s="367"/>
      <c r="D45" s="367"/>
      <c r="E45" s="367"/>
      <c r="F45" s="82">
        <v>0</v>
      </c>
      <c r="G45" s="83" t="s">
        <v>20</v>
      </c>
      <c r="H45" s="63">
        <v>0</v>
      </c>
      <c r="I45" s="64" t="s">
        <v>21</v>
      </c>
      <c r="J45" s="66">
        <v>0</v>
      </c>
      <c r="K45" s="65">
        <f aca="true" t="shared" si="17" ref="K45:K50">IF(H45&lt;&gt;0,F45/H45,0)</f>
        <v>0</v>
      </c>
      <c r="L45" s="67">
        <f aca="true" t="shared" si="18" ref="L45:L50">J45*H45</f>
        <v>0</v>
      </c>
      <c r="M45" s="63">
        <v>0</v>
      </c>
      <c r="N45" s="74" t="s">
        <v>20</v>
      </c>
      <c r="O45" s="66">
        <v>0</v>
      </c>
      <c r="P45" s="67">
        <f t="shared" si="12"/>
        <v>0</v>
      </c>
      <c r="Q45" s="63">
        <v>0</v>
      </c>
      <c r="R45" s="64" t="s">
        <v>21</v>
      </c>
      <c r="S45" s="66">
        <v>0</v>
      </c>
      <c r="T45" s="67">
        <f t="shared" si="13"/>
        <v>0</v>
      </c>
      <c r="U45" s="68">
        <f t="shared" si="7"/>
        <v>0</v>
      </c>
      <c r="V45" s="69">
        <f aca="true" t="shared" si="19" ref="V45:V50">SUM($T$11+$T$9+$T$7)</f>
        <v>0</v>
      </c>
      <c r="W45" s="68">
        <f t="shared" si="8"/>
        <v>0</v>
      </c>
      <c r="X45" s="122">
        <f t="shared" si="9"/>
        <v>0</v>
      </c>
      <c r="Y45" s="365">
        <f aca="true" t="shared" si="20" ref="Y45:Y50">IF(F45=0,0,X45/F45)</f>
        <v>0</v>
      </c>
      <c r="Z45" s="365"/>
      <c r="AA45" s="116" t="str">
        <f aca="true" t="shared" si="21" ref="AA45:AA50">+G45</f>
        <v>sf</v>
      </c>
      <c r="AB45" s="11"/>
    </row>
    <row r="46" spans="1:28" ht="15" customHeight="1" thickBot="1">
      <c r="A46" s="72">
        <v>22</v>
      </c>
      <c r="B46" s="366"/>
      <c r="C46" s="367"/>
      <c r="D46" s="367"/>
      <c r="E46" s="367"/>
      <c r="F46" s="82">
        <v>0</v>
      </c>
      <c r="G46" s="83" t="s">
        <v>20</v>
      </c>
      <c r="H46" s="63">
        <v>0</v>
      </c>
      <c r="I46" s="64" t="s">
        <v>21</v>
      </c>
      <c r="J46" s="66">
        <v>0</v>
      </c>
      <c r="K46" s="65">
        <f t="shared" si="17"/>
        <v>0</v>
      </c>
      <c r="L46" s="67">
        <f t="shared" si="18"/>
        <v>0</v>
      </c>
      <c r="M46" s="63">
        <v>0</v>
      </c>
      <c r="N46" s="74" t="s">
        <v>20</v>
      </c>
      <c r="O46" s="66">
        <v>0</v>
      </c>
      <c r="P46" s="67">
        <f t="shared" si="12"/>
        <v>0</v>
      </c>
      <c r="Q46" s="63">
        <v>0</v>
      </c>
      <c r="R46" s="64" t="s">
        <v>21</v>
      </c>
      <c r="S46" s="66">
        <v>0</v>
      </c>
      <c r="T46" s="67">
        <f t="shared" si="13"/>
        <v>0</v>
      </c>
      <c r="U46" s="68">
        <f t="shared" si="7"/>
        <v>0</v>
      </c>
      <c r="V46" s="69">
        <f t="shared" si="19"/>
        <v>0</v>
      </c>
      <c r="W46" s="68">
        <f t="shared" si="8"/>
        <v>0</v>
      </c>
      <c r="X46" s="122">
        <f t="shared" si="9"/>
        <v>0</v>
      </c>
      <c r="Y46" s="365">
        <f t="shared" si="20"/>
        <v>0</v>
      </c>
      <c r="Z46" s="365"/>
      <c r="AA46" s="116" t="str">
        <f t="shared" si="21"/>
        <v>sf</v>
      </c>
      <c r="AB46" s="11"/>
    </row>
    <row r="47" spans="1:28" ht="15" customHeight="1" thickBot="1">
      <c r="A47" s="72">
        <v>23</v>
      </c>
      <c r="B47" s="366"/>
      <c r="C47" s="367"/>
      <c r="D47" s="367"/>
      <c r="E47" s="367"/>
      <c r="F47" s="82">
        <v>0</v>
      </c>
      <c r="G47" s="83" t="s">
        <v>20</v>
      </c>
      <c r="H47" s="63">
        <v>0</v>
      </c>
      <c r="I47" s="64" t="s">
        <v>21</v>
      </c>
      <c r="J47" s="66">
        <v>0</v>
      </c>
      <c r="K47" s="65">
        <f t="shared" si="17"/>
        <v>0</v>
      </c>
      <c r="L47" s="67">
        <f t="shared" si="18"/>
        <v>0</v>
      </c>
      <c r="M47" s="63">
        <v>0</v>
      </c>
      <c r="N47" s="74" t="s">
        <v>20</v>
      </c>
      <c r="O47" s="66">
        <v>0</v>
      </c>
      <c r="P47" s="67">
        <f t="shared" si="12"/>
        <v>0</v>
      </c>
      <c r="Q47" s="63">
        <v>0</v>
      </c>
      <c r="R47" s="64" t="s">
        <v>21</v>
      </c>
      <c r="S47" s="66">
        <v>0</v>
      </c>
      <c r="T47" s="67">
        <f t="shared" si="13"/>
        <v>0</v>
      </c>
      <c r="U47" s="68">
        <f t="shared" si="7"/>
        <v>0</v>
      </c>
      <c r="V47" s="69">
        <f t="shared" si="19"/>
        <v>0</v>
      </c>
      <c r="W47" s="68">
        <f t="shared" si="8"/>
        <v>0</v>
      </c>
      <c r="X47" s="122">
        <f t="shared" si="9"/>
        <v>0</v>
      </c>
      <c r="Y47" s="365">
        <f t="shared" si="20"/>
        <v>0</v>
      </c>
      <c r="Z47" s="365"/>
      <c r="AA47" s="116" t="str">
        <f t="shared" si="21"/>
        <v>sf</v>
      </c>
      <c r="AB47" s="11"/>
    </row>
    <row r="48" spans="1:28" ht="15" customHeight="1" thickBot="1">
      <c r="A48" s="72">
        <v>24</v>
      </c>
      <c r="B48" s="366"/>
      <c r="C48" s="367"/>
      <c r="D48" s="367"/>
      <c r="E48" s="367"/>
      <c r="F48" s="82">
        <v>0</v>
      </c>
      <c r="G48" s="83" t="s">
        <v>20</v>
      </c>
      <c r="H48" s="63">
        <v>0</v>
      </c>
      <c r="I48" s="64" t="s">
        <v>21</v>
      </c>
      <c r="J48" s="66">
        <v>0</v>
      </c>
      <c r="K48" s="65">
        <f t="shared" si="17"/>
        <v>0</v>
      </c>
      <c r="L48" s="67">
        <f t="shared" si="18"/>
        <v>0</v>
      </c>
      <c r="M48" s="63">
        <v>0</v>
      </c>
      <c r="N48" s="74" t="s">
        <v>20</v>
      </c>
      <c r="O48" s="66">
        <v>0</v>
      </c>
      <c r="P48" s="67">
        <f t="shared" si="12"/>
        <v>0</v>
      </c>
      <c r="Q48" s="63">
        <v>0</v>
      </c>
      <c r="R48" s="64" t="s">
        <v>21</v>
      </c>
      <c r="S48" s="66">
        <v>0</v>
      </c>
      <c r="T48" s="67">
        <f t="shared" si="13"/>
        <v>0</v>
      </c>
      <c r="U48" s="68">
        <f t="shared" si="7"/>
        <v>0</v>
      </c>
      <c r="V48" s="69">
        <f t="shared" si="19"/>
        <v>0</v>
      </c>
      <c r="W48" s="68">
        <f t="shared" si="8"/>
        <v>0</v>
      </c>
      <c r="X48" s="122">
        <f t="shared" si="9"/>
        <v>0</v>
      </c>
      <c r="Y48" s="365">
        <f t="shared" si="20"/>
        <v>0</v>
      </c>
      <c r="Z48" s="365"/>
      <c r="AA48" s="116" t="str">
        <f t="shared" si="21"/>
        <v>sf</v>
      </c>
      <c r="AB48" s="11"/>
    </row>
    <row r="49" spans="1:28" ht="15" customHeight="1" thickBot="1">
      <c r="A49" s="72">
        <v>25</v>
      </c>
      <c r="B49" s="366"/>
      <c r="C49" s="367"/>
      <c r="D49" s="367"/>
      <c r="E49" s="367"/>
      <c r="F49" s="82">
        <v>0</v>
      </c>
      <c r="G49" s="83" t="s">
        <v>20</v>
      </c>
      <c r="H49" s="63">
        <v>0</v>
      </c>
      <c r="I49" s="64" t="s">
        <v>21</v>
      </c>
      <c r="J49" s="66">
        <v>0</v>
      </c>
      <c r="K49" s="65">
        <f t="shared" si="17"/>
        <v>0</v>
      </c>
      <c r="L49" s="67">
        <f t="shared" si="18"/>
        <v>0</v>
      </c>
      <c r="M49" s="63">
        <v>0</v>
      </c>
      <c r="N49" s="74" t="s">
        <v>20</v>
      </c>
      <c r="O49" s="66">
        <v>0</v>
      </c>
      <c r="P49" s="67">
        <f t="shared" si="12"/>
        <v>0</v>
      </c>
      <c r="Q49" s="63">
        <v>0</v>
      </c>
      <c r="R49" s="64" t="s">
        <v>21</v>
      </c>
      <c r="S49" s="66">
        <v>0</v>
      </c>
      <c r="T49" s="67">
        <f t="shared" si="13"/>
        <v>0</v>
      </c>
      <c r="U49" s="68">
        <f t="shared" si="7"/>
        <v>0</v>
      </c>
      <c r="V49" s="69">
        <f t="shared" si="19"/>
        <v>0</v>
      </c>
      <c r="W49" s="68">
        <f t="shared" si="8"/>
        <v>0</v>
      </c>
      <c r="X49" s="122">
        <f t="shared" si="9"/>
        <v>0</v>
      </c>
      <c r="Y49" s="365">
        <f t="shared" si="20"/>
        <v>0</v>
      </c>
      <c r="Z49" s="365"/>
      <c r="AA49" s="116" t="str">
        <f t="shared" si="21"/>
        <v>sf</v>
      </c>
      <c r="AB49" s="11"/>
    </row>
    <row r="50" spans="1:28" ht="15" customHeight="1" thickBot="1">
      <c r="A50" s="72">
        <v>26</v>
      </c>
      <c r="B50" s="368"/>
      <c r="C50" s="369"/>
      <c r="D50" s="369"/>
      <c r="E50" s="369"/>
      <c r="F50" s="200">
        <v>0</v>
      </c>
      <c r="G50" s="106" t="s">
        <v>20</v>
      </c>
      <c r="H50" s="201">
        <v>0</v>
      </c>
      <c r="I50" s="202" t="s">
        <v>21</v>
      </c>
      <c r="J50" s="203">
        <v>0</v>
      </c>
      <c r="K50" s="204">
        <f t="shared" si="17"/>
        <v>0</v>
      </c>
      <c r="L50" s="67">
        <f t="shared" si="18"/>
        <v>0</v>
      </c>
      <c r="M50" s="201">
        <v>0</v>
      </c>
      <c r="N50" s="205" t="s">
        <v>20</v>
      </c>
      <c r="O50" s="203">
        <v>0</v>
      </c>
      <c r="P50" s="67">
        <f>O50*M50</f>
        <v>0</v>
      </c>
      <c r="Q50" s="201">
        <v>0</v>
      </c>
      <c r="R50" s="202" t="s">
        <v>21</v>
      </c>
      <c r="S50" s="203">
        <v>0</v>
      </c>
      <c r="T50" s="67">
        <f t="shared" si="13"/>
        <v>0</v>
      </c>
      <c r="U50" s="206">
        <f t="shared" si="7"/>
        <v>0</v>
      </c>
      <c r="V50" s="207">
        <f t="shared" si="19"/>
        <v>0</v>
      </c>
      <c r="W50" s="206">
        <f t="shared" si="8"/>
        <v>0</v>
      </c>
      <c r="X50" s="122">
        <f t="shared" si="9"/>
        <v>0</v>
      </c>
      <c r="Y50" s="370">
        <f t="shared" si="20"/>
        <v>0</v>
      </c>
      <c r="Z50" s="370"/>
      <c r="AA50" s="116" t="str">
        <f t="shared" si="21"/>
        <v>sf</v>
      </c>
      <c r="AB50" s="53"/>
    </row>
    <row r="51" spans="1:28" ht="15" customHeight="1" thickBot="1">
      <c r="A51" s="352" t="s">
        <v>8</v>
      </c>
      <c r="B51" s="353"/>
      <c r="C51" s="353"/>
      <c r="D51" s="353"/>
      <c r="E51" s="353"/>
      <c r="F51" s="353"/>
      <c r="G51" s="354"/>
      <c r="H51" s="108"/>
      <c r="I51" s="109"/>
      <c r="J51" s="362" t="s">
        <v>133</v>
      </c>
      <c r="K51" s="362"/>
      <c r="L51" s="138">
        <f>SUM(L23:L50)</f>
        <v>1E-06</v>
      </c>
      <c r="M51" s="361" t="s">
        <v>132</v>
      </c>
      <c r="N51" s="362"/>
      <c r="O51" s="362"/>
      <c r="P51" s="140">
        <f>SUM(P23:P50)</f>
        <v>0</v>
      </c>
      <c r="Q51" s="361" t="s">
        <v>131</v>
      </c>
      <c r="R51" s="362"/>
      <c r="S51" s="362"/>
      <c r="T51" s="140">
        <f>SUM(T23:T50)</f>
        <v>0</v>
      </c>
      <c r="U51" s="363" t="s">
        <v>135</v>
      </c>
      <c r="V51" s="364"/>
      <c r="W51" s="117">
        <f>SUM(W23:W50)</f>
        <v>0</v>
      </c>
      <c r="X51" s="140">
        <f>SUM(X23:X50)</f>
        <v>1E-06</v>
      </c>
      <c r="Y51" s="112" t="s">
        <v>134</v>
      </c>
      <c r="Z51" s="113"/>
      <c r="AA51" s="114"/>
      <c r="AB51" s="54"/>
    </row>
    <row r="52" spans="1:28" ht="15" customHeight="1" thickBot="1">
      <c r="A52" s="355"/>
      <c r="B52" s="356"/>
      <c r="C52" s="356"/>
      <c r="D52" s="356"/>
      <c r="E52" s="356"/>
      <c r="F52" s="356"/>
      <c r="G52" s="357"/>
      <c r="H52" s="110"/>
      <c r="I52" s="111"/>
      <c r="J52" s="322" t="s">
        <v>128</v>
      </c>
      <c r="K52" s="322"/>
      <c r="L52" s="139">
        <f>IF(X15="Yes",SUM(L23:L50)*W52,0)</f>
        <v>0</v>
      </c>
      <c r="M52" s="321" t="s">
        <v>129</v>
      </c>
      <c r="N52" s="322"/>
      <c r="O52" s="322"/>
      <c r="P52" s="140">
        <f>IF(X13="Yes",SUM(P23:P50)*W52,0)</f>
        <v>0</v>
      </c>
      <c r="Q52" s="321" t="s">
        <v>130</v>
      </c>
      <c r="R52" s="322"/>
      <c r="S52" s="322"/>
      <c r="T52" s="140">
        <f>IF(X17="Yes",SUM(T23:T50)*W52,0)</f>
        <v>0</v>
      </c>
      <c r="U52" s="99" t="s">
        <v>140</v>
      </c>
      <c r="V52" s="119"/>
      <c r="W52" s="120">
        <f>X7+X9+X11</f>
        <v>0</v>
      </c>
      <c r="X52" s="140">
        <f>+T52+P52+L52</f>
        <v>0</v>
      </c>
      <c r="Y52" s="115" t="s">
        <v>139</v>
      </c>
      <c r="Z52" s="115"/>
      <c r="AA52" s="118"/>
      <c r="AB52" s="2"/>
    </row>
    <row r="53" spans="1:14" ht="15" customHeight="1" thickBot="1">
      <c r="A53" s="11"/>
      <c r="B53" s="11"/>
      <c r="C53" s="11"/>
      <c r="D53" s="11"/>
      <c r="E53" s="11"/>
      <c r="F53" s="11"/>
      <c r="G53" s="11"/>
      <c r="H53" s="11"/>
      <c r="I53" s="47"/>
      <c r="J53" s="11"/>
      <c r="K53" s="47"/>
      <c r="L53" s="47"/>
      <c r="M53" s="47"/>
      <c r="N53" s="15"/>
    </row>
    <row r="54" spans="1:27" ht="15" customHeight="1" thickBot="1">
      <c r="A54" s="271" t="s">
        <v>136</v>
      </c>
      <c r="B54" s="272"/>
      <c r="C54" s="272"/>
      <c r="D54" s="272"/>
      <c r="E54" s="272"/>
      <c r="F54" s="272"/>
      <c r="G54" s="272"/>
      <c r="H54" s="273"/>
      <c r="I54" s="11"/>
      <c r="J54" s="358" t="s">
        <v>137</v>
      </c>
      <c r="K54" s="359"/>
      <c r="L54" s="359"/>
      <c r="M54" s="359"/>
      <c r="N54" s="359"/>
      <c r="O54" s="359"/>
      <c r="P54" s="359"/>
      <c r="Q54" s="359"/>
      <c r="R54" s="359"/>
      <c r="S54" s="359"/>
      <c r="T54" s="360"/>
      <c r="V54" s="293" t="s">
        <v>192</v>
      </c>
      <c r="W54" s="294"/>
      <c r="X54" s="294"/>
      <c r="Y54" s="294"/>
      <c r="Z54" s="294"/>
      <c r="AA54" s="295"/>
    </row>
    <row r="55" spans="1:27" ht="15" customHeight="1" thickBot="1">
      <c r="A55" s="350" t="s">
        <v>119</v>
      </c>
      <c r="B55" s="351"/>
      <c r="C55" s="104"/>
      <c r="D55" s="97" t="s">
        <v>98</v>
      </c>
      <c r="E55" s="97"/>
      <c r="F55" s="97"/>
      <c r="G55" s="97"/>
      <c r="H55" s="105"/>
      <c r="I55" s="23"/>
      <c r="J55" s="341" t="s">
        <v>158</v>
      </c>
      <c r="K55" s="342"/>
      <c r="L55" s="342"/>
      <c r="M55" s="342"/>
      <c r="N55" s="342"/>
      <c r="O55" s="342"/>
      <c r="P55" s="342"/>
      <c r="Q55" s="342"/>
      <c r="R55" s="342"/>
      <c r="S55" s="342"/>
      <c r="T55" s="343"/>
      <c r="V55" s="344" t="s">
        <v>191</v>
      </c>
      <c r="W55" s="345"/>
      <c r="X55" s="345"/>
      <c r="Y55" s="346"/>
      <c r="Z55" s="266">
        <f>ROUND(X52+X51,0)</f>
        <v>0</v>
      </c>
      <c r="AA55" s="267"/>
    </row>
    <row r="56" spans="1:28" ht="15" customHeight="1" thickBot="1">
      <c r="A56" s="332" t="s">
        <v>151</v>
      </c>
      <c r="B56" s="333"/>
      <c r="C56" s="334" t="s">
        <v>160</v>
      </c>
      <c r="D56" s="335"/>
      <c r="E56" s="335"/>
      <c r="F56" s="335"/>
      <c r="G56" s="335"/>
      <c r="H56" s="336"/>
      <c r="I56" s="101"/>
      <c r="J56" s="347" t="s">
        <v>186</v>
      </c>
      <c r="K56" s="348"/>
      <c r="L56" s="348"/>
      <c r="M56" s="348"/>
      <c r="N56" s="348"/>
      <c r="O56" s="348"/>
      <c r="P56" s="348"/>
      <c r="Q56" s="348"/>
      <c r="R56" s="348"/>
      <c r="S56" s="348"/>
      <c r="T56" s="349"/>
      <c r="V56" s="263" t="s">
        <v>28</v>
      </c>
      <c r="W56" s="264"/>
      <c r="X56" s="264"/>
      <c r="Y56" s="265"/>
      <c r="Z56" s="339">
        <f>ROUND(W51+T51+T52+P51+P52+L51+L52,0)</f>
        <v>0</v>
      </c>
      <c r="AA56" s="340"/>
      <c r="AB56" s="55"/>
    </row>
    <row r="57" spans="1:27" ht="15" customHeight="1" thickBot="1">
      <c r="A57" s="337" t="s">
        <v>85</v>
      </c>
      <c r="B57" s="338"/>
      <c r="C57" s="84" t="s">
        <v>25</v>
      </c>
      <c r="D57" s="84" t="s">
        <v>22</v>
      </c>
      <c r="E57" s="84" t="s">
        <v>23</v>
      </c>
      <c r="F57" s="84" t="s">
        <v>104</v>
      </c>
      <c r="G57" s="45" t="s">
        <v>24</v>
      </c>
      <c r="H57" s="85" t="s">
        <v>105</v>
      </c>
      <c r="I57" s="2"/>
      <c r="J57" s="291" t="s">
        <v>177</v>
      </c>
      <c r="K57" s="292"/>
      <c r="L57" s="84" t="s">
        <v>187</v>
      </c>
      <c r="M57" s="291" t="s">
        <v>188</v>
      </c>
      <c r="N57" s="292"/>
      <c r="O57" s="84" t="s">
        <v>172</v>
      </c>
      <c r="P57" s="84" t="s">
        <v>87</v>
      </c>
      <c r="Q57" s="84" t="s">
        <v>171</v>
      </c>
      <c r="R57" s="84" t="s">
        <v>86</v>
      </c>
      <c r="S57" s="291" t="s">
        <v>5</v>
      </c>
      <c r="T57" s="292"/>
      <c r="V57" s="263" t="s">
        <v>157</v>
      </c>
      <c r="W57" s="264"/>
      <c r="X57" s="264"/>
      <c r="Y57" s="265"/>
      <c r="Z57" s="266">
        <f>ROUND(Z55-Z56,0)</f>
        <v>0</v>
      </c>
      <c r="AA57" s="267"/>
    </row>
    <row r="58" spans="1:20" ht="15" customHeight="1">
      <c r="A58" s="146" t="s">
        <v>127</v>
      </c>
      <c r="B58" s="95"/>
      <c r="C58" s="152">
        <v>0</v>
      </c>
      <c r="D58" s="153">
        <v>0</v>
      </c>
      <c r="E58" s="153">
        <v>0</v>
      </c>
      <c r="F58" s="154">
        <f>SUM(D58+E58)*$H$85</f>
        <v>0</v>
      </c>
      <c r="G58" s="155">
        <f>SUM(D58:F58)</f>
        <v>0</v>
      </c>
      <c r="H58" s="156">
        <f>C58*G58</f>
        <v>0</v>
      </c>
      <c r="I58" s="2"/>
      <c r="J58" s="233"/>
      <c r="K58" s="15"/>
      <c r="L58" s="15"/>
      <c r="M58" s="2"/>
      <c r="N58" s="2"/>
      <c r="O58" s="15"/>
      <c r="P58" s="15"/>
      <c r="Q58" s="15"/>
      <c r="S58" s="15"/>
      <c r="T58" s="234"/>
    </row>
    <row r="59" spans="1:20" ht="15" customHeight="1">
      <c r="A59" s="7"/>
      <c r="B59" s="2"/>
      <c r="C59" s="2"/>
      <c r="D59" s="2"/>
      <c r="E59" s="2"/>
      <c r="F59" s="2"/>
      <c r="G59" s="2"/>
      <c r="H59" s="16"/>
      <c r="J59" s="81" t="s">
        <v>176</v>
      </c>
      <c r="K59" s="2"/>
      <c r="L59" s="2"/>
      <c r="M59" s="2"/>
      <c r="N59" s="2"/>
      <c r="O59" s="2"/>
      <c r="P59" s="2"/>
      <c r="Q59" s="2"/>
      <c r="S59" s="2"/>
      <c r="T59" s="8"/>
    </row>
    <row r="60" spans="1:27" ht="15" customHeight="1" thickBot="1">
      <c r="A60" s="28" t="s">
        <v>122</v>
      </c>
      <c r="B60" s="29"/>
      <c r="C60" s="18">
        <v>0</v>
      </c>
      <c r="D60" s="19">
        <v>0</v>
      </c>
      <c r="E60" s="19">
        <v>0</v>
      </c>
      <c r="F60" s="87">
        <f>SUM(D60+E60)*$H$85</f>
        <v>0</v>
      </c>
      <c r="G60" s="98">
        <f>SUM(D60:F60)</f>
        <v>0</v>
      </c>
      <c r="H60" s="88">
        <f>C60*G60</f>
        <v>0</v>
      </c>
      <c r="J60" s="7"/>
      <c r="K60" s="2"/>
      <c r="L60" s="107"/>
      <c r="M60" s="253"/>
      <c r="N60" s="254"/>
      <c r="O60" s="18" t="s">
        <v>29</v>
      </c>
      <c r="P60" s="172">
        <v>0</v>
      </c>
      <c r="Q60" s="235">
        <v>0</v>
      </c>
      <c r="R60" s="236">
        <v>0</v>
      </c>
      <c r="S60" s="174">
        <f>SUM(P60:Q60)*R60</f>
        <v>0</v>
      </c>
      <c r="T60" s="176" t="s">
        <v>21</v>
      </c>
      <c r="V60" s="293" t="s">
        <v>138</v>
      </c>
      <c r="W60" s="294"/>
      <c r="X60" s="294"/>
      <c r="Y60" s="294"/>
      <c r="Z60" s="294"/>
      <c r="AA60" s="295"/>
    </row>
    <row r="61" spans="1:30" ht="15" customHeight="1" thickBot="1">
      <c r="A61" s="21"/>
      <c r="B61" s="11"/>
      <c r="C61" s="11"/>
      <c r="D61" s="11"/>
      <c r="E61" s="11"/>
      <c r="F61" s="2"/>
      <c r="G61" s="11"/>
      <c r="H61" s="16"/>
      <c r="J61" s="7"/>
      <c r="K61" s="2"/>
      <c r="L61" s="2"/>
      <c r="M61" s="2"/>
      <c r="N61" s="2"/>
      <c r="O61" s="2"/>
      <c r="P61" s="2"/>
      <c r="Q61" s="2"/>
      <c r="S61" s="2"/>
      <c r="T61" s="8"/>
      <c r="V61" s="285" t="s">
        <v>184</v>
      </c>
      <c r="W61" s="286"/>
      <c r="X61" s="286"/>
      <c r="Y61" s="286"/>
      <c r="Z61" s="286"/>
      <c r="AA61" s="287"/>
      <c r="AB61" s="2"/>
      <c r="AC61" s="2"/>
      <c r="AD61" s="137"/>
    </row>
    <row r="62" spans="1:30" ht="15" customHeight="1" thickBot="1">
      <c r="A62" s="28" t="s">
        <v>121</v>
      </c>
      <c r="B62" s="29"/>
      <c r="C62" s="18">
        <v>0</v>
      </c>
      <c r="D62" s="19">
        <v>0</v>
      </c>
      <c r="E62" s="19">
        <v>0</v>
      </c>
      <c r="F62" s="87">
        <f>SUM(D62+E62)*$H$85</f>
        <v>0</v>
      </c>
      <c r="G62" s="98">
        <f>SUM(D62:F62)</f>
        <v>0</v>
      </c>
      <c r="H62" s="88">
        <f>C62*G62</f>
        <v>0</v>
      </c>
      <c r="J62" s="7"/>
      <c r="K62" s="2"/>
      <c r="L62" s="107"/>
      <c r="M62" s="253"/>
      <c r="N62" s="254"/>
      <c r="O62" s="18" t="s">
        <v>29</v>
      </c>
      <c r="P62" s="172">
        <v>0</v>
      </c>
      <c r="Q62" s="235">
        <v>0</v>
      </c>
      <c r="R62" s="236">
        <v>0</v>
      </c>
      <c r="S62" s="174">
        <f>SUM(P62:Q62)*R62</f>
        <v>0</v>
      </c>
      <c r="T62" s="176" t="s">
        <v>21</v>
      </c>
      <c r="V62" s="288" t="s">
        <v>185</v>
      </c>
      <c r="W62" s="289"/>
      <c r="X62" s="290"/>
      <c r="Y62" s="237">
        <f>+'Item 1 '!Y62</f>
        <v>0</v>
      </c>
      <c r="Z62" s="330">
        <f>ROUND(Z55*Y62,0)</f>
        <v>0</v>
      </c>
      <c r="AA62" s="331"/>
      <c r="AB62" s="2"/>
      <c r="AC62" s="2"/>
      <c r="AD62" s="137"/>
    </row>
    <row r="63" spans="1:29" ht="15" customHeight="1" thickBot="1">
      <c r="A63" s="21"/>
      <c r="B63" s="29"/>
      <c r="C63" s="11"/>
      <c r="D63" s="30"/>
      <c r="E63" s="11"/>
      <c r="F63" s="2"/>
      <c r="G63" s="11"/>
      <c r="H63" s="89"/>
      <c r="J63" s="7"/>
      <c r="K63" s="2"/>
      <c r="L63" s="2"/>
      <c r="M63" s="2"/>
      <c r="N63" s="2"/>
      <c r="O63" s="2"/>
      <c r="P63" s="2"/>
      <c r="Q63" s="2"/>
      <c r="S63" s="2"/>
      <c r="T63" s="8"/>
      <c r="V63" s="15"/>
      <c r="W63" s="255" t="s">
        <v>1</v>
      </c>
      <c r="X63" s="256"/>
      <c r="Y63" s="24">
        <f>SUM(Y62)</f>
        <v>0</v>
      </c>
      <c r="Z63" s="276">
        <f>ROUND(Z62,0)</f>
        <v>0</v>
      </c>
      <c r="AA63" s="277"/>
      <c r="AB63" s="2"/>
      <c r="AC63" s="2"/>
    </row>
    <row r="64" spans="1:29" ht="15" customHeight="1" thickBot="1">
      <c r="A64" s="28" t="s">
        <v>161</v>
      </c>
      <c r="B64" s="29"/>
      <c r="C64" s="18">
        <v>0</v>
      </c>
      <c r="D64" s="19">
        <v>0</v>
      </c>
      <c r="E64" s="19">
        <v>0</v>
      </c>
      <c r="F64" s="87">
        <f>SUM(D64+E64)*$H$85</f>
        <v>0</v>
      </c>
      <c r="G64" s="98">
        <f>SUM(D64:F64)</f>
        <v>0</v>
      </c>
      <c r="H64" s="88">
        <f>C64*G64</f>
        <v>0</v>
      </c>
      <c r="J64" s="7"/>
      <c r="K64" s="2"/>
      <c r="L64" s="107"/>
      <c r="M64" s="253"/>
      <c r="N64" s="254"/>
      <c r="O64" s="18" t="s">
        <v>29</v>
      </c>
      <c r="P64" s="172">
        <v>0</v>
      </c>
      <c r="Q64" s="235">
        <v>0</v>
      </c>
      <c r="R64" s="236">
        <v>0</v>
      </c>
      <c r="S64" s="174">
        <f>SUM(P64:Q64)*R64</f>
        <v>0</v>
      </c>
      <c r="T64" s="176" t="s">
        <v>21</v>
      </c>
      <c r="V64" s="10"/>
      <c r="W64" s="2"/>
      <c r="X64" s="2"/>
      <c r="Y64" s="2"/>
      <c r="AA64" s="2"/>
      <c r="AB64" s="2"/>
      <c r="AC64" s="2"/>
    </row>
    <row r="65" spans="1:29" ht="15" customHeight="1" thickBot="1">
      <c r="A65" s="28"/>
      <c r="B65" s="2"/>
      <c r="C65" s="2"/>
      <c r="D65" s="17"/>
      <c r="E65" s="17"/>
      <c r="F65" s="2"/>
      <c r="G65" s="14"/>
      <c r="H65" s="89"/>
      <c r="J65" s="7"/>
      <c r="K65" s="2"/>
      <c r="L65" s="2"/>
      <c r="M65" s="2"/>
      <c r="N65" s="2"/>
      <c r="O65" s="2"/>
      <c r="P65" s="2"/>
      <c r="Q65" s="2"/>
      <c r="S65" s="2"/>
      <c r="T65" s="8"/>
      <c r="V65" s="257" t="s">
        <v>48</v>
      </c>
      <c r="W65" s="258"/>
      <c r="X65" s="258"/>
      <c r="Y65" s="258"/>
      <c r="Z65" s="258"/>
      <c r="AA65" s="259"/>
      <c r="AB65" s="2"/>
      <c r="AC65" s="2"/>
    </row>
    <row r="66" spans="1:29" ht="15" customHeight="1">
      <c r="A66" s="28" t="s">
        <v>123</v>
      </c>
      <c r="B66" s="29"/>
      <c r="C66" s="18">
        <v>0</v>
      </c>
      <c r="D66" s="19">
        <v>0</v>
      </c>
      <c r="E66" s="19">
        <v>0</v>
      </c>
      <c r="F66" s="87">
        <f>SUM(D66+E66)*$H$85</f>
        <v>0</v>
      </c>
      <c r="G66" s="98">
        <f>SUM(D66:F66)</f>
        <v>0</v>
      </c>
      <c r="H66" s="88">
        <f>C66*G66</f>
        <v>0</v>
      </c>
      <c r="J66" s="7"/>
      <c r="K66" s="2"/>
      <c r="L66" s="107"/>
      <c r="M66" s="253"/>
      <c r="N66" s="254"/>
      <c r="O66" s="18" t="s">
        <v>29</v>
      </c>
      <c r="P66" s="172">
        <v>0</v>
      </c>
      <c r="Q66" s="235">
        <v>0</v>
      </c>
      <c r="R66" s="236">
        <v>0</v>
      </c>
      <c r="S66" s="174">
        <f>SUM(P66:Q66)*R66</f>
        <v>0</v>
      </c>
      <c r="T66" s="176" t="s">
        <v>21</v>
      </c>
      <c r="V66" s="240" t="s">
        <v>145</v>
      </c>
      <c r="W66" s="241"/>
      <c r="X66" s="242"/>
      <c r="Y66" s="243">
        <f>+'Item 1 '!Y66</f>
        <v>0</v>
      </c>
      <c r="Z66" s="283">
        <f>ROUND(Z63+Z55,0)*Y66</f>
        <v>0</v>
      </c>
      <c r="AA66" s="284"/>
      <c r="AB66" s="2"/>
      <c r="AC66" s="2"/>
    </row>
    <row r="67" spans="1:29" ht="15" customHeight="1">
      <c r="A67" s="7"/>
      <c r="B67" s="2"/>
      <c r="C67" s="2"/>
      <c r="D67" s="17"/>
      <c r="E67" s="17"/>
      <c r="F67" s="2"/>
      <c r="G67" s="14"/>
      <c r="H67" s="89"/>
      <c r="J67" s="177"/>
      <c r="K67" s="169"/>
      <c r="L67" s="171"/>
      <c r="M67" s="2"/>
      <c r="N67" s="2"/>
      <c r="O67" s="2"/>
      <c r="P67" s="170"/>
      <c r="Q67" s="171"/>
      <c r="S67" s="169"/>
      <c r="T67" s="178"/>
      <c r="V67" s="278" t="s">
        <v>146</v>
      </c>
      <c r="W67" s="279"/>
      <c r="X67" s="280"/>
      <c r="Y67" s="243">
        <f>+'Item 1 '!Y67</f>
        <v>0</v>
      </c>
      <c r="Z67" s="281">
        <f>ROUND(Z63+Z55,0)*Y67</f>
        <v>0</v>
      </c>
      <c r="AA67" s="282"/>
      <c r="AB67" s="2"/>
      <c r="AC67" s="2"/>
    </row>
    <row r="68" spans="1:29" ht="15" customHeight="1" thickBot="1">
      <c r="A68" s="28" t="s">
        <v>126</v>
      </c>
      <c r="B68" s="29"/>
      <c r="C68" s="18">
        <v>0</v>
      </c>
      <c r="D68" s="19">
        <v>0</v>
      </c>
      <c r="E68" s="19">
        <v>0</v>
      </c>
      <c r="F68" s="87">
        <f>SUM(D68+E68)*$H$85</f>
        <v>0</v>
      </c>
      <c r="G68" s="98">
        <f>SUM(D68:F68)</f>
        <v>0</v>
      </c>
      <c r="H68" s="88">
        <f>C68*G68</f>
        <v>0</v>
      </c>
      <c r="J68" s="7"/>
      <c r="K68" s="2"/>
      <c r="L68" s="107"/>
      <c r="M68" s="253"/>
      <c r="N68" s="254"/>
      <c r="O68" s="18" t="s">
        <v>29</v>
      </c>
      <c r="P68" s="172">
        <v>0</v>
      </c>
      <c r="Q68" s="235">
        <v>0</v>
      </c>
      <c r="R68" s="236">
        <v>0</v>
      </c>
      <c r="S68" s="174">
        <f>SUM(P68:Q68)*R68</f>
        <v>0</v>
      </c>
      <c r="T68" s="176" t="s">
        <v>21</v>
      </c>
      <c r="V68" s="268" t="s">
        <v>147</v>
      </c>
      <c r="W68" s="269"/>
      <c r="X68" s="270"/>
      <c r="Y68" s="243">
        <f>+'Item 1 '!Y68</f>
        <v>0</v>
      </c>
      <c r="Z68" s="251">
        <f>ROUND(Z63+Z55,0)*Y68</f>
        <v>0</v>
      </c>
      <c r="AA68" s="252"/>
      <c r="AB68" s="2"/>
      <c r="AC68" s="2"/>
    </row>
    <row r="69" spans="1:29" ht="15" customHeight="1" thickBot="1">
      <c r="A69" s="7"/>
      <c r="B69" s="2"/>
      <c r="C69" s="2"/>
      <c r="D69" s="17"/>
      <c r="E69" s="17"/>
      <c r="F69" s="2"/>
      <c r="G69" s="14"/>
      <c r="H69" s="89"/>
      <c r="J69" s="177"/>
      <c r="K69" s="169"/>
      <c r="L69" s="171"/>
      <c r="M69" s="2"/>
      <c r="N69" s="2"/>
      <c r="O69" s="170"/>
      <c r="P69" s="170"/>
      <c r="Q69" s="170"/>
      <c r="S69" s="169"/>
      <c r="T69" s="178"/>
      <c r="V69" s="15"/>
      <c r="W69" s="255" t="s">
        <v>1</v>
      </c>
      <c r="X69" s="256"/>
      <c r="Y69" s="3">
        <f>SUM(Y66:Y68)</f>
        <v>0</v>
      </c>
      <c r="Z69" s="276">
        <f>ROUND(Z66+Z67+Z68,0)</f>
        <v>0</v>
      </c>
      <c r="AA69" s="277"/>
      <c r="AB69" s="2"/>
      <c r="AC69" s="2"/>
    </row>
    <row r="70" spans="1:29" ht="15" customHeight="1" thickBot="1">
      <c r="A70" s="28" t="s">
        <v>124</v>
      </c>
      <c r="B70" s="29"/>
      <c r="C70" s="18">
        <v>0</v>
      </c>
      <c r="D70" s="19">
        <v>0</v>
      </c>
      <c r="E70" s="19">
        <v>0</v>
      </c>
      <c r="F70" s="87">
        <f>SUM(D70+E70)*$H$85</f>
        <v>0</v>
      </c>
      <c r="G70" s="98">
        <f>SUM(D70:F70)</f>
        <v>0</v>
      </c>
      <c r="H70" s="88">
        <f>C70*G70</f>
        <v>0</v>
      </c>
      <c r="J70" s="7"/>
      <c r="K70" s="2"/>
      <c r="L70" s="107"/>
      <c r="M70" s="253"/>
      <c r="N70" s="254"/>
      <c r="O70" s="18" t="s">
        <v>29</v>
      </c>
      <c r="P70" s="172">
        <v>0</v>
      </c>
      <c r="Q70" s="235">
        <v>0</v>
      </c>
      <c r="R70" s="236">
        <v>0</v>
      </c>
      <c r="S70" s="174">
        <f>SUM(P70:Q70)*R70</f>
        <v>0</v>
      </c>
      <c r="T70" s="176" t="s">
        <v>21</v>
      </c>
      <c r="V70" s="10"/>
      <c r="W70" s="2"/>
      <c r="X70" s="2"/>
      <c r="Y70" s="2"/>
      <c r="AA70" s="2"/>
      <c r="AB70" s="2"/>
      <c r="AC70" s="2"/>
    </row>
    <row r="71" spans="1:29" ht="15" customHeight="1" thickBot="1">
      <c r="A71" s="7"/>
      <c r="B71" s="2"/>
      <c r="C71" s="2"/>
      <c r="D71" s="17"/>
      <c r="E71" s="17"/>
      <c r="F71" s="2"/>
      <c r="G71" s="14"/>
      <c r="H71" s="89"/>
      <c r="J71" s="7"/>
      <c r="K71" s="2"/>
      <c r="L71" s="2"/>
      <c r="M71" s="2"/>
      <c r="N71" s="2"/>
      <c r="O71" s="2"/>
      <c r="P71" s="2"/>
      <c r="Q71" s="2"/>
      <c r="S71" s="2"/>
      <c r="T71" s="8"/>
      <c r="V71" s="257" t="s">
        <v>75</v>
      </c>
      <c r="W71" s="258"/>
      <c r="X71" s="258"/>
      <c r="Y71" s="258"/>
      <c r="Z71" s="258"/>
      <c r="AA71" s="259"/>
      <c r="AB71" s="2"/>
      <c r="AC71" s="2"/>
    </row>
    <row r="72" spans="1:29" ht="15" customHeight="1" thickBot="1">
      <c r="A72" s="28" t="s">
        <v>125</v>
      </c>
      <c r="B72" s="29"/>
      <c r="C72" s="18">
        <v>0</v>
      </c>
      <c r="D72" s="19">
        <v>0</v>
      </c>
      <c r="E72" s="19">
        <v>0</v>
      </c>
      <c r="F72" s="87">
        <f>SUM(D72+E72)*$H$85</f>
        <v>0</v>
      </c>
      <c r="G72" s="98">
        <f>SUM(D72:F72)</f>
        <v>0</v>
      </c>
      <c r="H72" s="88">
        <f>C72*G72</f>
        <v>0</v>
      </c>
      <c r="J72" s="81" t="s">
        <v>197</v>
      </c>
      <c r="K72" s="2"/>
      <c r="L72" s="2"/>
      <c r="M72" s="2"/>
      <c r="N72" s="2"/>
      <c r="O72" s="2"/>
      <c r="P72" s="2"/>
      <c r="Q72" s="2"/>
      <c r="S72" s="2"/>
      <c r="T72" s="8"/>
      <c r="V72" s="260" t="s">
        <v>189</v>
      </c>
      <c r="W72" s="261"/>
      <c r="X72" s="262"/>
      <c r="Y72" s="237">
        <f>+'Item 1 '!Y72</f>
        <v>0</v>
      </c>
      <c r="Z72" s="312">
        <f>ROUND(Z63+Z55,0)*Y72</f>
        <v>0</v>
      </c>
      <c r="AA72" s="284"/>
      <c r="AB72" s="2"/>
      <c r="AC72" s="2"/>
    </row>
    <row r="73" spans="1:29" ht="15" customHeight="1">
      <c r="A73" s="7"/>
      <c r="B73" s="2"/>
      <c r="C73" s="2"/>
      <c r="D73" s="17"/>
      <c r="E73" s="17"/>
      <c r="F73" s="2"/>
      <c r="G73" s="14"/>
      <c r="H73" s="89"/>
      <c r="J73" s="7"/>
      <c r="K73" s="2"/>
      <c r="L73" s="107"/>
      <c r="M73" s="253"/>
      <c r="N73" s="254"/>
      <c r="O73" s="18" t="s">
        <v>29</v>
      </c>
      <c r="P73" s="172">
        <v>0</v>
      </c>
      <c r="Q73" s="235">
        <v>0</v>
      </c>
      <c r="R73" s="236">
        <v>0</v>
      </c>
      <c r="S73" s="174">
        <f>SUM(P73:Q73)*R73</f>
        <v>0</v>
      </c>
      <c r="T73" s="176" t="s">
        <v>21</v>
      </c>
      <c r="V73" s="278" t="s">
        <v>71</v>
      </c>
      <c r="W73" s="279"/>
      <c r="X73" s="280"/>
      <c r="Y73" s="26">
        <f>+'Item 1 '!Y73</f>
        <v>0</v>
      </c>
      <c r="Z73" s="281">
        <f>ROUND(Z69+Z63+Z55,0)*Y73</f>
        <v>0</v>
      </c>
      <c r="AA73" s="282"/>
      <c r="AB73" s="2"/>
      <c r="AC73" s="2"/>
    </row>
    <row r="74" spans="1:29" ht="15" customHeight="1" thickBot="1">
      <c r="A74" s="28" t="s">
        <v>120</v>
      </c>
      <c r="B74" s="29"/>
      <c r="C74" s="18">
        <v>0</v>
      </c>
      <c r="D74" s="19">
        <v>0</v>
      </c>
      <c r="E74" s="19">
        <v>0</v>
      </c>
      <c r="F74" s="87">
        <f>SUM(D74+E74)*$H$85</f>
        <v>0</v>
      </c>
      <c r="G74" s="98">
        <f>SUM(D74:F74)</f>
        <v>0</v>
      </c>
      <c r="H74" s="88">
        <f>C74*G74</f>
        <v>0</v>
      </c>
      <c r="J74" s="7"/>
      <c r="K74" s="2"/>
      <c r="L74" s="244"/>
      <c r="M74" s="253"/>
      <c r="N74" s="254"/>
      <c r="O74" s="18" t="s">
        <v>29</v>
      </c>
      <c r="P74" s="172">
        <v>0</v>
      </c>
      <c r="Q74" s="235">
        <v>0</v>
      </c>
      <c r="R74" s="236">
        <v>0</v>
      </c>
      <c r="S74" s="174">
        <f>SUM(P74:Q74)*R74</f>
        <v>0</v>
      </c>
      <c r="T74" s="176" t="s">
        <v>21</v>
      </c>
      <c r="V74" s="268" t="s">
        <v>71</v>
      </c>
      <c r="W74" s="269"/>
      <c r="X74" s="270"/>
      <c r="Y74" s="27">
        <f>+'Item 1 '!Y74</f>
        <v>0</v>
      </c>
      <c r="Z74" s="251">
        <f>ROUND(Z69+Z63+Z55,0)*Y74</f>
        <v>0</v>
      </c>
      <c r="AA74" s="252"/>
      <c r="AB74" s="2"/>
      <c r="AC74" s="2"/>
    </row>
    <row r="75" spans="1:29" ht="15" customHeight="1" thickBot="1">
      <c r="A75" s="7"/>
      <c r="B75" s="2"/>
      <c r="C75" s="2"/>
      <c r="D75" s="17"/>
      <c r="E75" s="17"/>
      <c r="F75" s="2"/>
      <c r="G75" s="14"/>
      <c r="H75" s="89"/>
      <c r="J75" s="7"/>
      <c r="K75" s="2"/>
      <c r="L75" s="107"/>
      <c r="M75" s="253"/>
      <c r="N75" s="254"/>
      <c r="O75" s="18" t="s">
        <v>29</v>
      </c>
      <c r="P75" s="172">
        <v>0</v>
      </c>
      <c r="Q75" s="235">
        <v>0</v>
      </c>
      <c r="R75" s="236">
        <v>0</v>
      </c>
      <c r="S75" s="174">
        <f>SUM(P75:Q75)*R75</f>
        <v>0</v>
      </c>
      <c r="T75" s="176" t="s">
        <v>21</v>
      </c>
      <c r="V75" s="245"/>
      <c r="W75" s="238" t="s">
        <v>1</v>
      </c>
      <c r="X75" s="239"/>
      <c r="Y75" s="3">
        <f>SUM(Y72:Y74)</f>
        <v>0</v>
      </c>
      <c r="Z75" s="276">
        <f>ROUND(Z72+Z73+Z74,0)</f>
        <v>0</v>
      </c>
      <c r="AA75" s="277"/>
      <c r="AB75" s="2"/>
      <c r="AC75" s="2"/>
    </row>
    <row r="76" spans="1:29" ht="15" customHeight="1" thickBot="1">
      <c r="A76" s="81" t="s">
        <v>150</v>
      </c>
      <c r="B76" s="2"/>
      <c r="C76" s="2"/>
      <c r="D76" s="17"/>
      <c r="E76" s="17"/>
      <c r="F76" s="2"/>
      <c r="G76" s="14"/>
      <c r="H76" s="89"/>
      <c r="J76" s="7"/>
      <c r="K76" s="2"/>
      <c r="L76" s="107"/>
      <c r="M76" s="253"/>
      <c r="N76" s="254"/>
      <c r="O76" s="18" t="s">
        <v>29</v>
      </c>
      <c r="P76" s="172">
        <v>0</v>
      </c>
      <c r="Q76" s="235">
        <v>0</v>
      </c>
      <c r="R76" s="236">
        <v>0</v>
      </c>
      <c r="S76" s="174">
        <f>SUM(P76:Q76)*R76</f>
        <v>0</v>
      </c>
      <c r="T76" s="176" t="s">
        <v>21</v>
      </c>
      <c r="V76" s="10"/>
      <c r="W76" s="2"/>
      <c r="X76" s="2"/>
      <c r="Y76" s="2"/>
      <c r="AA76" s="2"/>
      <c r="AB76" s="2"/>
      <c r="AC76" s="2"/>
    </row>
    <row r="77" spans="1:29" ht="15" customHeight="1" thickBot="1">
      <c r="A77" s="28" t="s">
        <v>168</v>
      </c>
      <c r="B77" s="29"/>
      <c r="C77" s="18">
        <v>0</v>
      </c>
      <c r="D77" s="19">
        <v>0</v>
      </c>
      <c r="E77" s="19">
        <v>0</v>
      </c>
      <c r="F77" s="87">
        <f>SUM(D77+E77)*$H$85</f>
        <v>0</v>
      </c>
      <c r="G77" s="98">
        <f>SUM(D77:F77)</f>
        <v>0</v>
      </c>
      <c r="H77" s="88">
        <f>C77*G77</f>
        <v>0</v>
      </c>
      <c r="J77" s="7"/>
      <c r="K77" s="2"/>
      <c r="L77" s="107"/>
      <c r="M77" s="253"/>
      <c r="N77" s="254"/>
      <c r="O77" s="18" t="s">
        <v>29</v>
      </c>
      <c r="P77" s="172">
        <v>0</v>
      </c>
      <c r="Q77" s="235">
        <v>0</v>
      </c>
      <c r="R77" s="236">
        <v>0</v>
      </c>
      <c r="S77" s="246">
        <f>SUM(P77:Q77)*R77</f>
        <v>0</v>
      </c>
      <c r="T77" s="247" t="s">
        <v>21</v>
      </c>
      <c r="V77" s="257" t="s">
        <v>148</v>
      </c>
      <c r="W77" s="258"/>
      <c r="X77" s="258"/>
      <c r="Y77" s="258"/>
      <c r="Z77" s="258"/>
      <c r="AA77" s="259"/>
      <c r="AB77" s="2"/>
      <c r="AC77" s="2"/>
    </row>
    <row r="78" spans="1:29" ht="15" customHeight="1">
      <c r="A78" s="28" t="s">
        <v>168</v>
      </c>
      <c r="B78" s="29"/>
      <c r="C78" s="18">
        <v>0</v>
      </c>
      <c r="D78" s="19">
        <v>0</v>
      </c>
      <c r="E78" s="19">
        <v>0</v>
      </c>
      <c r="F78" s="87">
        <f>SUM(D78+E78)*$H$85</f>
        <v>0</v>
      </c>
      <c r="G78" s="98">
        <f>SUM(D78:F78)</f>
        <v>0</v>
      </c>
      <c r="H78" s="88">
        <f>C78*G78</f>
        <v>0</v>
      </c>
      <c r="J78" s="7"/>
      <c r="K78" s="2"/>
      <c r="L78" s="13"/>
      <c r="M78" s="2"/>
      <c r="N78" s="2"/>
      <c r="O78" s="2"/>
      <c r="P78" s="2"/>
      <c r="Q78" s="173"/>
      <c r="R78" s="173" t="s">
        <v>5</v>
      </c>
      <c r="S78" s="175">
        <f>SUM(S73:S77)</f>
        <v>0</v>
      </c>
      <c r="T78" s="16" t="s">
        <v>21</v>
      </c>
      <c r="V78" s="260" t="s">
        <v>143</v>
      </c>
      <c r="W78" s="261"/>
      <c r="X78" s="262"/>
      <c r="Y78" s="243">
        <f>+'Item 1 '!Y78</f>
        <v>0</v>
      </c>
      <c r="Z78" s="283">
        <f>ROUND(Z75+Z69+Z63+Z55,0)*Y78</f>
        <v>0</v>
      </c>
      <c r="AA78" s="284"/>
      <c r="AB78" s="2"/>
      <c r="AC78" s="2"/>
    </row>
    <row r="79" spans="1:29" ht="15" customHeight="1" thickBot="1">
      <c r="A79" s="28" t="s">
        <v>168</v>
      </c>
      <c r="B79" s="29"/>
      <c r="C79" s="18">
        <v>0</v>
      </c>
      <c r="D79" s="19">
        <v>0</v>
      </c>
      <c r="E79" s="19">
        <v>0</v>
      </c>
      <c r="F79" s="87">
        <f>SUM(D79+E79)*$H$85</f>
        <v>0</v>
      </c>
      <c r="G79" s="98">
        <f>SUM(D79:F79)</f>
        <v>0</v>
      </c>
      <c r="H79" s="132">
        <f>C79*G79</f>
        <v>0</v>
      </c>
      <c r="J79" s="81" t="s">
        <v>197</v>
      </c>
      <c r="K79" s="2"/>
      <c r="L79" s="2"/>
      <c r="M79" s="2"/>
      <c r="N79" s="2"/>
      <c r="O79" s="2"/>
      <c r="P79" s="2"/>
      <c r="Q79" s="2"/>
      <c r="R79" s="2"/>
      <c r="S79" s="2"/>
      <c r="T79" s="8"/>
      <c r="V79" s="166" t="s">
        <v>144</v>
      </c>
      <c r="W79" s="167"/>
      <c r="X79" s="168"/>
      <c r="Y79" s="243">
        <f>+'Item 1 '!Y79</f>
        <v>0</v>
      </c>
      <c r="Z79" s="251">
        <f>ROUND(Z75+Z69+Z63+Z55,0)*Y79</f>
        <v>0</v>
      </c>
      <c r="AA79" s="252"/>
      <c r="AB79" s="2"/>
      <c r="AC79" s="2"/>
    </row>
    <row r="80" spans="1:29" ht="15" customHeight="1" thickBot="1">
      <c r="A80" s="7"/>
      <c r="B80" s="2"/>
      <c r="C80" s="2"/>
      <c r="D80" s="2"/>
      <c r="E80" s="2"/>
      <c r="F80" s="327" t="s">
        <v>5</v>
      </c>
      <c r="G80" s="327"/>
      <c r="H80" s="89">
        <f>SUM(H77:H79)</f>
        <v>0</v>
      </c>
      <c r="J80" s="7"/>
      <c r="K80" s="2"/>
      <c r="L80" s="107"/>
      <c r="M80" s="253"/>
      <c r="N80" s="254"/>
      <c r="O80" s="18" t="s">
        <v>29</v>
      </c>
      <c r="P80" s="172">
        <v>0</v>
      </c>
      <c r="Q80" s="235">
        <v>0</v>
      </c>
      <c r="R80" s="236">
        <v>0</v>
      </c>
      <c r="S80" s="174">
        <f>SUM(P80:Q80)*R80</f>
        <v>0</v>
      </c>
      <c r="T80" s="176" t="s">
        <v>21</v>
      </c>
      <c r="V80" s="15"/>
      <c r="W80" s="255" t="s">
        <v>1</v>
      </c>
      <c r="X80" s="256"/>
      <c r="Y80" s="24">
        <f>SUM(Y78:Y79)</f>
        <v>0</v>
      </c>
      <c r="Z80" s="276">
        <f>ROUND(Z78+Z79,0)</f>
        <v>0</v>
      </c>
      <c r="AA80" s="277"/>
      <c r="AB80" s="2"/>
      <c r="AC80" s="2"/>
    </row>
    <row r="81" spans="1:29" ht="15" customHeight="1" thickBot="1">
      <c r="A81" s="291" t="s">
        <v>169</v>
      </c>
      <c r="B81" s="326"/>
      <c r="C81" s="326"/>
      <c r="D81" s="326"/>
      <c r="E81" s="326"/>
      <c r="F81" s="326"/>
      <c r="G81" s="326"/>
      <c r="H81" s="292"/>
      <c r="J81" s="7"/>
      <c r="K81" s="2"/>
      <c r="L81" s="107"/>
      <c r="M81" s="253"/>
      <c r="N81" s="254"/>
      <c r="O81" s="18" t="s">
        <v>29</v>
      </c>
      <c r="P81" s="172">
        <v>0</v>
      </c>
      <c r="Q81" s="235">
        <v>0</v>
      </c>
      <c r="R81" s="236">
        <v>0</v>
      </c>
      <c r="S81" s="174">
        <f>SUM(P81:Q81)*R81</f>
        <v>0</v>
      </c>
      <c r="T81" s="176" t="s">
        <v>21</v>
      </c>
      <c r="V81" s="2"/>
      <c r="AA81" s="2"/>
      <c r="AB81" s="2"/>
      <c r="AC81" s="2"/>
    </row>
    <row r="82" spans="1:29" ht="15" customHeight="1" thickBot="1">
      <c r="A82" s="160" t="s">
        <v>99</v>
      </c>
      <c r="B82" s="161" t="s">
        <v>101</v>
      </c>
      <c r="C82" s="407" t="s">
        <v>102</v>
      </c>
      <c r="D82" s="408"/>
      <c r="E82" s="409"/>
      <c r="F82" s="405" t="s">
        <v>170</v>
      </c>
      <c r="G82" s="406"/>
      <c r="H82" s="158" t="s">
        <v>9</v>
      </c>
      <c r="J82" s="7"/>
      <c r="K82" s="2"/>
      <c r="L82" s="107"/>
      <c r="M82" s="253"/>
      <c r="N82" s="254"/>
      <c r="O82" s="18" t="s">
        <v>29</v>
      </c>
      <c r="P82" s="172">
        <v>0</v>
      </c>
      <c r="Q82" s="235">
        <v>0</v>
      </c>
      <c r="R82" s="236">
        <v>0</v>
      </c>
      <c r="S82" s="174">
        <f>SUM(P82:Q82)*R82</f>
        <v>0</v>
      </c>
      <c r="T82" s="176" t="s">
        <v>21</v>
      </c>
      <c r="V82" s="10"/>
      <c r="W82" s="2"/>
      <c r="X82" s="2"/>
      <c r="Y82" s="2"/>
      <c r="AA82" s="2"/>
      <c r="AB82" s="2"/>
      <c r="AC82" s="2"/>
    </row>
    <row r="83" spans="1:29" ht="14.25" customHeight="1" thickBot="1">
      <c r="A83" s="150">
        <f>+'Item 1 '!A83</f>
        <v>0.062</v>
      </c>
      <c r="B83" s="186">
        <f>+'Item 1 '!B83</f>
        <v>0.008</v>
      </c>
      <c r="C83" s="28" t="s">
        <v>163</v>
      </c>
      <c r="D83" s="163">
        <f>+'Item 1 '!D83</f>
        <v>0</v>
      </c>
      <c r="E83" s="147" t="s">
        <v>165</v>
      </c>
      <c r="F83" s="324">
        <f>+'Item 1 '!F83:G83</f>
        <v>0</v>
      </c>
      <c r="G83" s="325"/>
      <c r="H83" s="159" t="s">
        <v>166</v>
      </c>
      <c r="J83" s="7"/>
      <c r="K83" s="2"/>
      <c r="L83" s="244"/>
      <c r="M83" s="253"/>
      <c r="N83" s="254"/>
      <c r="O83" s="18" t="s">
        <v>29</v>
      </c>
      <c r="P83" s="172">
        <v>0</v>
      </c>
      <c r="Q83" s="235">
        <v>0</v>
      </c>
      <c r="R83" s="236">
        <v>0</v>
      </c>
      <c r="S83" s="174">
        <f>SUM(P83:Q83)*R83</f>
        <v>0</v>
      </c>
      <c r="T83" s="176" t="s">
        <v>21</v>
      </c>
      <c r="V83" s="271" t="s">
        <v>3</v>
      </c>
      <c r="W83" s="272"/>
      <c r="X83" s="273"/>
      <c r="Y83" s="141">
        <f>+Y80+Y75+Y69+Y63</f>
        <v>0</v>
      </c>
      <c r="Z83" s="274">
        <f>ROUND(Z80+Z75+Z69+Z63+Z55,0)</f>
        <v>0</v>
      </c>
      <c r="AA83" s="275"/>
      <c r="AB83" s="56"/>
      <c r="AC83" s="2"/>
    </row>
    <row r="84" spans="1:29" ht="15" customHeight="1" thickBot="1">
      <c r="A84" s="162" t="s">
        <v>100</v>
      </c>
      <c r="B84" s="161" t="s">
        <v>103</v>
      </c>
      <c r="C84" s="7" t="s">
        <v>164</v>
      </c>
      <c r="D84" s="164">
        <f>+'Item 1 '!D84</f>
        <v>0</v>
      </c>
      <c r="E84" s="147" t="s">
        <v>87</v>
      </c>
      <c r="F84" s="424">
        <f>+'Item 1 '!F85:G85</f>
        <v>0</v>
      </c>
      <c r="G84" s="406"/>
      <c r="H84" s="80" t="s">
        <v>167</v>
      </c>
      <c r="J84" s="7"/>
      <c r="K84" s="2"/>
      <c r="L84" s="107"/>
      <c r="M84" s="253"/>
      <c r="N84" s="254"/>
      <c r="O84" s="18" t="s">
        <v>29</v>
      </c>
      <c r="P84" s="172">
        <v>0</v>
      </c>
      <c r="Q84" s="235">
        <v>0</v>
      </c>
      <c r="R84" s="236">
        <v>0</v>
      </c>
      <c r="S84" s="246">
        <f>SUM(P84:Q84)*R84</f>
        <v>0</v>
      </c>
      <c r="T84" s="247" t="s">
        <v>21</v>
      </c>
      <c r="V84" s="263" t="s">
        <v>28</v>
      </c>
      <c r="W84" s="264"/>
      <c r="X84" s="264"/>
      <c r="Y84" s="265"/>
      <c r="Z84" s="328">
        <f>ROUND(Z80+Z79+Z78+Z75+Z74+Z73+Z72+Z69+Z68+Z67+Z66+Z63+Z62+Z56+Z55,0)/2</f>
        <v>0</v>
      </c>
      <c r="AA84" s="329"/>
      <c r="AB84" s="2"/>
      <c r="AC84" s="2"/>
    </row>
    <row r="85" spans="1:29" ht="15" customHeight="1" thickBot="1">
      <c r="A85" s="150">
        <f>+'Item 1 '!A85</f>
        <v>0.0145</v>
      </c>
      <c r="B85" s="186">
        <f>+'Item 1 '!B85</f>
        <v>0</v>
      </c>
      <c r="C85" s="9" t="s">
        <v>162</v>
      </c>
      <c r="D85" s="165">
        <f>+'Item 1 '!D85</f>
        <v>50000</v>
      </c>
      <c r="E85" s="149">
        <f>SUM(D84*D83)/D85</f>
        <v>0</v>
      </c>
      <c r="F85" s="324">
        <v>0</v>
      </c>
      <c r="G85" s="325"/>
      <c r="H85" s="151">
        <f>+F85+F83+B83+B85+A85+A83+E85</f>
        <v>0.08449999999999999</v>
      </c>
      <c r="J85" s="9"/>
      <c r="K85" s="10"/>
      <c r="L85" s="179"/>
      <c r="M85" s="10"/>
      <c r="N85" s="10"/>
      <c r="O85" s="10"/>
      <c r="P85" s="10"/>
      <c r="Q85" s="180"/>
      <c r="R85" s="180" t="s">
        <v>5</v>
      </c>
      <c r="S85" s="181">
        <f>SUM(S80:S84)</f>
        <v>0</v>
      </c>
      <c r="T85" s="182" t="s">
        <v>21</v>
      </c>
      <c r="V85" s="263" t="s">
        <v>157</v>
      </c>
      <c r="W85" s="264"/>
      <c r="X85" s="264"/>
      <c r="Y85" s="265"/>
      <c r="Z85" s="266">
        <f>ROUND(Z83-Z84,0)</f>
        <v>0</v>
      </c>
      <c r="AA85" s="267"/>
      <c r="AB85" s="2"/>
      <c r="AC85" s="2"/>
    </row>
    <row r="86" spans="1:29" ht="15" customHeight="1" thickBot="1">
      <c r="A86" s="217"/>
      <c r="B86" s="217"/>
      <c r="C86" s="209"/>
      <c r="D86" s="219"/>
      <c r="E86" s="217"/>
      <c r="F86" s="217"/>
      <c r="G86" s="217"/>
      <c r="H86" s="220"/>
      <c r="I86" s="209"/>
      <c r="J86" s="209"/>
      <c r="K86" s="209"/>
      <c r="L86" s="210"/>
      <c r="M86" s="209"/>
      <c r="N86" s="209"/>
      <c r="O86" s="221"/>
      <c r="P86" s="221"/>
      <c r="Q86" s="222"/>
      <c r="R86" s="223"/>
      <c r="S86" s="209"/>
      <c r="T86" s="224"/>
      <c r="U86" s="224"/>
      <c r="V86" s="224"/>
      <c r="W86" s="224"/>
      <c r="X86" s="218"/>
      <c r="Y86" s="209"/>
      <c r="Z86" s="209"/>
      <c r="AA86" s="209"/>
      <c r="AB86" s="2"/>
      <c r="AC86" s="2"/>
    </row>
    <row r="87" spans="1:28" ht="15" customHeight="1" thickBot="1">
      <c r="A87" s="45" t="s">
        <v>78</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94"/>
      <c r="AB87" s="2"/>
    </row>
    <row r="88" spans="1:28" ht="15" customHeight="1">
      <c r="A88" s="22">
        <v>1</v>
      </c>
      <c r="B88" s="22"/>
      <c r="C88" s="22"/>
      <c r="D88" s="22"/>
      <c r="E88" s="95"/>
      <c r="F88" s="95"/>
      <c r="G88" s="95"/>
      <c r="H88" s="95"/>
      <c r="I88" s="95"/>
      <c r="J88" s="95"/>
      <c r="K88" s="95"/>
      <c r="L88" s="95"/>
      <c r="M88" s="95"/>
      <c r="N88" s="95"/>
      <c r="O88" s="95"/>
      <c r="P88" s="95"/>
      <c r="Q88" s="95"/>
      <c r="R88" s="95"/>
      <c r="S88" s="95"/>
      <c r="T88" s="95"/>
      <c r="U88" s="95"/>
      <c r="V88" s="95"/>
      <c r="W88" s="95"/>
      <c r="X88" s="95"/>
      <c r="Y88" s="95"/>
      <c r="Z88" s="95"/>
      <c r="AA88" s="95"/>
      <c r="AB88" s="43"/>
    </row>
    <row r="89" spans="1:28" ht="15" customHeight="1">
      <c r="A89" s="22">
        <v>2</v>
      </c>
      <c r="B89" s="22"/>
      <c r="C89" s="22"/>
      <c r="D89" s="22"/>
      <c r="E89" s="96"/>
      <c r="F89" s="96"/>
      <c r="G89" s="96"/>
      <c r="H89" s="96"/>
      <c r="I89" s="96"/>
      <c r="J89" s="96"/>
      <c r="K89" s="96"/>
      <c r="L89" s="96"/>
      <c r="M89" s="96"/>
      <c r="N89" s="96"/>
      <c r="O89" s="96"/>
      <c r="P89" s="96"/>
      <c r="Q89" s="96"/>
      <c r="X89" s="96"/>
      <c r="Y89" s="96"/>
      <c r="Z89" s="96"/>
      <c r="AA89" s="96"/>
      <c r="AB89" s="43"/>
    </row>
    <row r="90" spans="1:28" ht="15" customHeight="1">
      <c r="A90" s="22">
        <v>3</v>
      </c>
      <c r="B90" s="22"/>
      <c r="C90" s="22"/>
      <c r="D90" s="22"/>
      <c r="E90" s="96"/>
      <c r="F90" s="96"/>
      <c r="G90" s="96"/>
      <c r="H90" s="96"/>
      <c r="I90" s="96"/>
      <c r="J90" s="96"/>
      <c r="K90" s="96"/>
      <c r="L90" s="96"/>
      <c r="M90" s="96"/>
      <c r="N90" s="96"/>
      <c r="O90" s="96"/>
      <c r="P90" s="96"/>
      <c r="Q90" s="96"/>
      <c r="X90" s="96"/>
      <c r="Y90" s="96"/>
      <c r="Z90" s="96"/>
      <c r="AA90" s="96"/>
      <c r="AB90" s="43"/>
    </row>
    <row r="91" spans="1:28" ht="15" customHeight="1">
      <c r="A91" s="22">
        <v>4</v>
      </c>
      <c r="B91" s="22"/>
      <c r="C91" s="22"/>
      <c r="D91" s="22"/>
      <c r="E91" s="96"/>
      <c r="F91" s="96"/>
      <c r="G91" s="96"/>
      <c r="H91" s="96"/>
      <c r="I91" s="96"/>
      <c r="J91" s="96"/>
      <c r="K91" s="96"/>
      <c r="L91" s="96"/>
      <c r="M91" s="96"/>
      <c r="N91" s="96"/>
      <c r="O91" s="96"/>
      <c r="P91" s="96"/>
      <c r="Q91" s="96"/>
      <c r="X91" s="96"/>
      <c r="Y91" s="96"/>
      <c r="Z91" s="96"/>
      <c r="AA91" s="96"/>
      <c r="AB91" s="43"/>
    </row>
    <row r="92" spans="1:28" ht="15" customHeight="1">
      <c r="A92" s="22">
        <v>5</v>
      </c>
      <c r="B92" s="22"/>
      <c r="C92" s="22"/>
      <c r="D92" s="22"/>
      <c r="H92" s="96"/>
      <c r="I92" s="96"/>
      <c r="J92" s="96"/>
      <c r="K92" s="96"/>
      <c r="L92" s="96"/>
      <c r="M92" s="96"/>
      <c r="N92" s="96"/>
      <c r="O92" s="96"/>
      <c r="P92" s="96"/>
      <c r="Q92" s="96"/>
      <c r="X92" s="96"/>
      <c r="Y92" s="96"/>
      <c r="Z92" s="96"/>
      <c r="AA92" s="96"/>
      <c r="AB92" s="43"/>
    </row>
    <row r="93" spans="1:28" ht="15" customHeight="1">
      <c r="A93" s="22">
        <v>6</v>
      </c>
      <c r="B93" s="22"/>
      <c r="C93" s="22"/>
      <c r="D93" s="22"/>
      <c r="H93" s="96"/>
      <c r="I93" s="96"/>
      <c r="J93" s="96"/>
      <c r="K93" s="96"/>
      <c r="L93" s="96"/>
      <c r="M93" s="96"/>
      <c r="N93" s="96"/>
      <c r="O93" s="96"/>
      <c r="P93" s="96"/>
      <c r="Q93" s="96"/>
      <c r="X93" s="96"/>
      <c r="Y93" s="96"/>
      <c r="Z93" s="96"/>
      <c r="AA93" s="96"/>
      <c r="AB93" s="43"/>
    </row>
    <row r="94" spans="1:28" ht="15" customHeight="1">
      <c r="A94" s="22">
        <v>7</v>
      </c>
      <c r="B94" s="22"/>
      <c r="C94" s="22"/>
      <c r="D94" s="22"/>
      <c r="E94" s="96"/>
      <c r="F94" s="96"/>
      <c r="G94" s="96"/>
      <c r="H94" s="96"/>
      <c r="I94" s="96"/>
      <c r="J94" s="96"/>
      <c r="K94" s="96"/>
      <c r="L94" s="96"/>
      <c r="M94" s="96"/>
      <c r="N94" s="96"/>
      <c r="O94" s="96"/>
      <c r="P94" s="96"/>
      <c r="Q94" s="96"/>
      <c r="R94" s="96"/>
      <c r="S94" s="96"/>
      <c r="T94" s="96"/>
      <c r="U94" s="96"/>
      <c r="V94" s="96"/>
      <c r="W94" s="96"/>
      <c r="X94" s="96"/>
      <c r="Y94" s="96"/>
      <c r="Z94" s="96"/>
      <c r="AA94" s="96"/>
      <c r="AB94" s="43"/>
    </row>
    <row r="95" spans="1:28" ht="15" customHeight="1">
      <c r="A95" s="22">
        <v>8</v>
      </c>
      <c r="B95" s="22"/>
      <c r="C95" s="22"/>
      <c r="D95" s="22"/>
      <c r="E95" s="96"/>
      <c r="F95" s="96"/>
      <c r="G95" s="96"/>
      <c r="H95" s="96"/>
      <c r="I95" s="96"/>
      <c r="J95" s="96"/>
      <c r="K95" s="96"/>
      <c r="L95" s="96"/>
      <c r="M95" s="96"/>
      <c r="N95" s="96"/>
      <c r="O95" s="96"/>
      <c r="P95" s="96"/>
      <c r="Q95" s="96"/>
      <c r="R95" s="96"/>
      <c r="S95" s="96"/>
      <c r="T95" s="96"/>
      <c r="U95" s="96"/>
      <c r="V95" s="96"/>
      <c r="W95" s="96"/>
      <c r="X95" s="96"/>
      <c r="Y95" s="96"/>
      <c r="Z95" s="96"/>
      <c r="AA95" s="96"/>
      <c r="AB95" s="43"/>
    </row>
    <row r="96" spans="1:28" ht="15" customHeight="1">
      <c r="A96" s="22">
        <v>9</v>
      </c>
      <c r="B96" s="22"/>
      <c r="C96" s="22"/>
      <c r="D96" s="22"/>
      <c r="E96" s="96"/>
      <c r="F96" s="96"/>
      <c r="G96" s="96"/>
      <c r="H96" s="96"/>
      <c r="I96" s="96"/>
      <c r="J96" s="96"/>
      <c r="K96" s="96"/>
      <c r="L96" s="96"/>
      <c r="M96" s="96"/>
      <c r="N96" s="96"/>
      <c r="O96" s="96"/>
      <c r="P96" s="96"/>
      <c r="Q96" s="96"/>
      <c r="R96" s="96"/>
      <c r="S96" s="96"/>
      <c r="T96" s="96"/>
      <c r="U96" s="96"/>
      <c r="V96" s="96"/>
      <c r="W96" s="96"/>
      <c r="X96" s="96"/>
      <c r="Y96" s="96"/>
      <c r="Z96" s="96"/>
      <c r="AA96" s="96"/>
      <c r="AB96" s="43"/>
    </row>
    <row r="97" spans="1:28" ht="15" customHeight="1">
      <c r="A97" s="22">
        <v>10</v>
      </c>
      <c r="B97" s="22"/>
      <c r="C97" s="22"/>
      <c r="D97" s="22"/>
      <c r="E97" s="96"/>
      <c r="F97" s="96"/>
      <c r="G97" s="96"/>
      <c r="H97" s="96"/>
      <c r="I97" s="96"/>
      <c r="J97" s="96"/>
      <c r="K97" s="96"/>
      <c r="L97" s="96"/>
      <c r="M97" s="96"/>
      <c r="N97" s="96"/>
      <c r="O97" s="96"/>
      <c r="P97" s="96"/>
      <c r="Q97" s="96"/>
      <c r="R97" s="96"/>
      <c r="S97" s="96"/>
      <c r="T97" s="96"/>
      <c r="U97" s="96"/>
      <c r="V97" s="96"/>
      <c r="W97" s="96"/>
      <c r="X97" s="96"/>
      <c r="Y97" s="96"/>
      <c r="Z97" s="96"/>
      <c r="AA97" s="96"/>
      <c r="AB97" s="43"/>
    </row>
    <row r="98" spans="1:28" ht="15" customHeight="1">
      <c r="A98" s="22">
        <v>11</v>
      </c>
      <c r="B98" s="22"/>
      <c r="C98" s="22"/>
      <c r="D98" s="22"/>
      <c r="E98" s="96"/>
      <c r="F98" s="96"/>
      <c r="G98" s="96"/>
      <c r="H98" s="96"/>
      <c r="I98" s="96"/>
      <c r="J98" s="96"/>
      <c r="K98" s="96"/>
      <c r="L98" s="96"/>
      <c r="M98" s="96"/>
      <c r="N98" s="96"/>
      <c r="O98" s="96"/>
      <c r="P98" s="96"/>
      <c r="Q98" s="96"/>
      <c r="R98" s="96"/>
      <c r="S98" s="96"/>
      <c r="T98" s="96"/>
      <c r="U98" s="96"/>
      <c r="V98" s="96"/>
      <c r="W98" s="96"/>
      <c r="X98" s="96"/>
      <c r="Y98" s="96"/>
      <c r="Z98" s="96"/>
      <c r="AA98" s="96"/>
      <c r="AB98" s="43"/>
    </row>
    <row r="99" spans="1:28" ht="15" customHeight="1">
      <c r="A99" s="22">
        <v>12</v>
      </c>
      <c r="B99" s="22"/>
      <c r="C99" s="22"/>
      <c r="D99" s="22"/>
      <c r="E99" s="96"/>
      <c r="F99" s="96"/>
      <c r="G99" s="96"/>
      <c r="H99" s="96"/>
      <c r="I99" s="96"/>
      <c r="J99" s="96"/>
      <c r="K99" s="96"/>
      <c r="L99" s="96"/>
      <c r="M99" s="96"/>
      <c r="N99" s="96"/>
      <c r="O99" s="96"/>
      <c r="P99" s="96"/>
      <c r="Q99" s="96"/>
      <c r="R99" s="96"/>
      <c r="S99" s="96"/>
      <c r="T99" s="96"/>
      <c r="U99" s="96"/>
      <c r="V99" s="96"/>
      <c r="W99" s="96"/>
      <c r="X99" s="96"/>
      <c r="Y99" s="96"/>
      <c r="Z99" s="96"/>
      <c r="AA99" s="96"/>
      <c r="AB99" s="43"/>
    </row>
    <row r="100" spans="1:28" ht="15" customHeight="1">
      <c r="A100" s="22">
        <v>13</v>
      </c>
      <c r="B100" s="22"/>
      <c r="C100" s="22"/>
      <c r="D100" s="22"/>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43"/>
    </row>
    <row r="101" spans="1:28" ht="15" customHeight="1">
      <c r="A101" s="22">
        <v>14</v>
      </c>
      <c r="B101" s="22"/>
      <c r="C101" s="22"/>
      <c r="D101" s="22"/>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43"/>
    </row>
    <row r="102" spans="1:28" ht="15" customHeight="1">
      <c r="A102" s="22">
        <v>15</v>
      </c>
      <c r="B102" s="13"/>
      <c r="C102" s="13"/>
      <c r="D102" s="13"/>
      <c r="E102" s="29"/>
      <c r="F102" s="29"/>
      <c r="G102" s="96"/>
      <c r="H102" s="96"/>
      <c r="I102" s="96"/>
      <c r="J102" s="96"/>
      <c r="K102" s="96"/>
      <c r="L102" s="96"/>
      <c r="M102" s="96"/>
      <c r="N102" s="96"/>
      <c r="O102" s="96"/>
      <c r="P102" s="96"/>
      <c r="Q102" s="96"/>
      <c r="R102" s="96"/>
      <c r="S102" s="96"/>
      <c r="T102" s="96"/>
      <c r="U102" s="96"/>
      <c r="V102" s="96"/>
      <c r="W102" s="96"/>
      <c r="X102" s="96"/>
      <c r="Y102" s="96"/>
      <c r="Z102" s="96"/>
      <c r="AA102" s="96"/>
      <c r="AB102" s="43"/>
    </row>
    <row r="103" spans="2:6" ht="15">
      <c r="B103" s="2"/>
      <c r="C103" s="2"/>
      <c r="D103" s="2"/>
      <c r="E103" s="2"/>
      <c r="F103" s="2"/>
    </row>
    <row r="104" spans="2:6" ht="15">
      <c r="B104" s="2"/>
      <c r="C104" s="23"/>
      <c r="D104" s="23"/>
      <c r="E104" s="23"/>
      <c r="F104" s="2"/>
    </row>
    <row r="105" spans="2:6" ht="15">
      <c r="B105" s="2"/>
      <c r="C105" s="29"/>
      <c r="D105" s="29"/>
      <c r="E105" s="5"/>
      <c r="F105" s="2"/>
    </row>
    <row r="106" spans="2:6" ht="15">
      <c r="B106" s="2"/>
      <c r="C106" s="2"/>
      <c r="D106" s="2"/>
      <c r="E106" s="4"/>
      <c r="F106" s="2"/>
    </row>
    <row r="107" spans="2:6" ht="15">
      <c r="B107" s="2"/>
      <c r="C107" s="29"/>
      <c r="D107" s="29"/>
      <c r="E107" s="5"/>
      <c r="F107" s="2"/>
    </row>
    <row r="108" spans="2:6" ht="15">
      <c r="B108" s="2"/>
      <c r="C108" s="29"/>
      <c r="D108" s="29"/>
      <c r="E108" s="5"/>
      <c r="F108" s="2"/>
    </row>
    <row r="109" spans="2:6" ht="15">
      <c r="B109" s="2"/>
      <c r="C109" s="29"/>
      <c r="D109" s="29"/>
      <c r="E109" s="17"/>
      <c r="F109" s="2"/>
    </row>
    <row r="110" spans="2:6" ht="15">
      <c r="B110" s="2"/>
      <c r="C110" s="2"/>
      <c r="D110" s="2"/>
      <c r="E110" s="2"/>
      <c r="F110" s="2"/>
    </row>
    <row r="111" spans="2:6" ht="15">
      <c r="B111" s="2"/>
      <c r="C111" s="23"/>
      <c r="D111" s="23"/>
      <c r="E111" s="157"/>
      <c r="F111" s="2"/>
    </row>
    <row r="112" spans="2:6" ht="15">
      <c r="B112" s="2"/>
      <c r="C112" s="2"/>
      <c r="D112" s="2"/>
      <c r="E112" s="2"/>
      <c r="F112" s="2"/>
    </row>
    <row r="114" spans="3:5" ht="15">
      <c r="C114" s="22"/>
      <c r="D114" s="22"/>
      <c r="E114" s="96"/>
    </row>
    <row r="115" spans="3:5" ht="15">
      <c r="C115" s="323"/>
      <c r="D115" s="323"/>
      <c r="E115" s="6"/>
    </row>
    <row r="116" spans="3:5" ht="15">
      <c r="C116" s="323"/>
      <c r="D116" s="323"/>
      <c r="E116" s="6"/>
    </row>
    <row r="117" ht="15">
      <c r="E117" s="142"/>
    </row>
    <row r="118" spans="3:5" ht="15">
      <c r="C118" s="323"/>
      <c r="D118" s="323"/>
      <c r="E118" s="6"/>
    </row>
    <row r="120" spans="3:5" ht="15">
      <c r="C120" s="323"/>
      <c r="D120" s="323"/>
      <c r="E120" s="143"/>
    </row>
    <row r="122" spans="3:5" ht="15">
      <c r="C122" s="144"/>
      <c r="D122" s="144"/>
      <c r="E122" s="145"/>
    </row>
  </sheetData>
  <sheetProtection/>
  <mergeCells count="248">
    <mergeCell ref="A1:C1"/>
    <mergeCell ref="D1:G1"/>
    <mergeCell ref="H1:I1"/>
    <mergeCell ref="J1:K1"/>
    <mergeCell ref="L1:AA2"/>
    <mergeCell ref="A2:C2"/>
    <mergeCell ref="D2:E2"/>
    <mergeCell ref="H2:I2"/>
    <mergeCell ref="AN2:AX2"/>
    <mergeCell ref="A3:AA3"/>
    <mergeCell ref="A4:R4"/>
    <mergeCell ref="S4:AA4"/>
    <mergeCell ref="A5:C5"/>
    <mergeCell ref="A6:B6"/>
    <mergeCell ref="D6:F6"/>
    <mergeCell ref="H6:I6"/>
    <mergeCell ref="K6:N6"/>
    <mergeCell ref="P6:Q6"/>
    <mergeCell ref="A7:B7"/>
    <mergeCell ref="D7:F7"/>
    <mergeCell ref="H7:I7"/>
    <mergeCell ref="K7:N7"/>
    <mergeCell ref="P7:Q7"/>
    <mergeCell ref="T7:V7"/>
    <mergeCell ref="H8:I8"/>
    <mergeCell ref="K8:N8"/>
    <mergeCell ref="P8:Q8"/>
    <mergeCell ref="T8:V8"/>
    <mergeCell ref="T6:V6"/>
    <mergeCell ref="X6:Z6"/>
    <mergeCell ref="X7:Z7"/>
    <mergeCell ref="X8:Z8"/>
    <mergeCell ref="A9:B9"/>
    <mergeCell ref="D9:F9"/>
    <mergeCell ref="H9:I9"/>
    <mergeCell ref="K9:N9"/>
    <mergeCell ref="P9:Q9"/>
    <mergeCell ref="T9:V9"/>
    <mergeCell ref="X9:Z9"/>
    <mergeCell ref="A8:B8"/>
    <mergeCell ref="D8:F8"/>
    <mergeCell ref="T11:V11"/>
    <mergeCell ref="X11:Z11"/>
    <mergeCell ref="A10:B10"/>
    <mergeCell ref="D10:F10"/>
    <mergeCell ref="H10:I10"/>
    <mergeCell ref="K10:N10"/>
    <mergeCell ref="P10:Q10"/>
    <mergeCell ref="X12:Z12"/>
    <mergeCell ref="T10:V10"/>
    <mergeCell ref="H12:I12"/>
    <mergeCell ref="K12:N12"/>
    <mergeCell ref="P12:Q12"/>
    <mergeCell ref="T12:V12"/>
    <mergeCell ref="X10:Z10"/>
    <mergeCell ref="T13:V13"/>
    <mergeCell ref="A11:B11"/>
    <mergeCell ref="D11:F11"/>
    <mergeCell ref="H11:I11"/>
    <mergeCell ref="K11:N11"/>
    <mergeCell ref="P11:Q11"/>
    <mergeCell ref="A12:B12"/>
    <mergeCell ref="D12:F12"/>
    <mergeCell ref="A14:B14"/>
    <mergeCell ref="D14:F14"/>
    <mergeCell ref="H14:I14"/>
    <mergeCell ref="K14:N14"/>
    <mergeCell ref="A13:B13"/>
    <mergeCell ref="D13:F13"/>
    <mergeCell ref="H13:I13"/>
    <mergeCell ref="K13:N13"/>
    <mergeCell ref="D15:F15"/>
    <mergeCell ref="H15:I15"/>
    <mergeCell ref="K15:N15"/>
    <mergeCell ref="P15:Q15"/>
    <mergeCell ref="T15:V17"/>
    <mergeCell ref="X13:Z13"/>
    <mergeCell ref="P14:Q14"/>
    <mergeCell ref="T14:V14"/>
    <mergeCell ref="X14:Z14"/>
    <mergeCell ref="P13:Q13"/>
    <mergeCell ref="X15:Z15"/>
    <mergeCell ref="A16:B16"/>
    <mergeCell ref="D16:F16"/>
    <mergeCell ref="A17:B17"/>
    <mergeCell ref="D17:F17"/>
    <mergeCell ref="H17:I17"/>
    <mergeCell ref="K17:N17"/>
    <mergeCell ref="P17:Q17"/>
    <mergeCell ref="X17:Z17"/>
    <mergeCell ref="A15:B15"/>
    <mergeCell ref="U20:X20"/>
    <mergeCell ref="H21:I21"/>
    <mergeCell ref="M21:N21"/>
    <mergeCell ref="Q21:R21"/>
    <mergeCell ref="H16:I16"/>
    <mergeCell ref="K16:N16"/>
    <mergeCell ref="P16:Q16"/>
    <mergeCell ref="X16:Z16"/>
    <mergeCell ref="Y21:AA21"/>
    <mergeCell ref="B22:E22"/>
    <mergeCell ref="B23:E23"/>
    <mergeCell ref="Y23:Z23"/>
    <mergeCell ref="B24:E24"/>
    <mergeCell ref="Y24:Z24"/>
    <mergeCell ref="B20:E21"/>
    <mergeCell ref="F20:G21"/>
    <mergeCell ref="H20:L20"/>
    <mergeCell ref="M20:P20"/>
    <mergeCell ref="Q20:T20"/>
    <mergeCell ref="B25:E25"/>
    <mergeCell ref="Y25:Z25"/>
    <mergeCell ref="B26:E26"/>
    <mergeCell ref="Y26:Z26"/>
    <mergeCell ref="B27:E27"/>
    <mergeCell ref="Y27:Z27"/>
    <mergeCell ref="B28:E28"/>
    <mergeCell ref="Y28:Z28"/>
    <mergeCell ref="B29:E29"/>
    <mergeCell ref="B30:E30"/>
    <mergeCell ref="Y30:Z30"/>
    <mergeCell ref="B31:E31"/>
    <mergeCell ref="Y31:Z31"/>
    <mergeCell ref="B32:E32"/>
    <mergeCell ref="Y32:Z32"/>
    <mergeCell ref="B33:E33"/>
    <mergeCell ref="Y33:Z33"/>
    <mergeCell ref="B34:E34"/>
    <mergeCell ref="Y34:Z34"/>
    <mergeCell ref="B35:E35"/>
    <mergeCell ref="Y35:Z35"/>
    <mergeCell ref="B36:E36"/>
    <mergeCell ref="Y36:Z36"/>
    <mergeCell ref="B37:E37"/>
    <mergeCell ref="Y37:Z37"/>
    <mergeCell ref="B38:E38"/>
    <mergeCell ref="Y38:Z38"/>
    <mergeCell ref="B39:E39"/>
    <mergeCell ref="Y39:Z39"/>
    <mergeCell ref="B40:E40"/>
    <mergeCell ref="Y40:Z40"/>
    <mergeCell ref="B41:E41"/>
    <mergeCell ref="Y41:Z41"/>
    <mergeCell ref="B42:E42"/>
    <mergeCell ref="Y42:Z42"/>
    <mergeCell ref="B43:E43"/>
    <mergeCell ref="Y43:Z43"/>
    <mergeCell ref="B44:E44"/>
    <mergeCell ref="B45:E45"/>
    <mergeCell ref="Y45:Z45"/>
    <mergeCell ref="B46:E46"/>
    <mergeCell ref="Y46:Z46"/>
    <mergeCell ref="B47:E47"/>
    <mergeCell ref="Y47:Z47"/>
    <mergeCell ref="J52:K52"/>
    <mergeCell ref="M52:O52"/>
    <mergeCell ref="Q52:S52"/>
    <mergeCell ref="B48:E48"/>
    <mergeCell ref="Y48:Z48"/>
    <mergeCell ref="B49:E49"/>
    <mergeCell ref="Y49:Z49"/>
    <mergeCell ref="B50:E50"/>
    <mergeCell ref="Y50:Z50"/>
    <mergeCell ref="A54:H54"/>
    <mergeCell ref="A55:B55"/>
    <mergeCell ref="J54:T54"/>
    <mergeCell ref="V54:AA54"/>
    <mergeCell ref="J55:T55"/>
    <mergeCell ref="A51:G52"/>
    <mergeCell ref="J51:K51"/>
    <mergeCell ref="M51:O51"/>
    <mergeCell ref="Q51:S51"/>
    <mergeCell ref="U51:V51"/>
    <mergeCell ref="Z72:AA72"/>
    <mergeCell ref="V72:X72"/>
    <mergeCell ref="Z68:AA68"/>
    <mergeCell ref="Z62:AA62"/>
    <mergeCell ref="A56:B56"/>
    <mergeCell ref="C56:H56"/>
    <mergeCell ref="Z56:AA56"/>
    <mergeCell ref="A57:B57"/>
    <mergeCell ref="J57:K57"/>
    <mergeCell ref="Z57:AA57"/>
    <mergeCell ref="V83:X83"/>
    <mergeCell ref="Z78:AA78"/>
    <mergeCell ref="F80:G80"/>
    <mergeCell ref="Z80:AA80"/>
    <mergeCell ref="M75:N75"/>
    <mergeCell ref="Z75:AA75"/>
    <mergeCell ref="A81:H81"/>
    <mergeCell ref="C82:E82"/>
    <mergeCell ref="F82:G82"/>
    <mergeCell ref="F83:G83"/>
    <mergeCell ref="M81:N81"/>
    <mergeCell ref="M82:N82"/>
    <mergeCell ref="M83:N83"/>
    <mergeCell ref="C116:D116"/>
    <mergeCell ref="C118:D118"/>
    <mergeCell ref="C120:D120"/>
    <mergeCell ref="F84:G84"/>
    <mergeCell ref="Z84:AA84"/>
    <mergeCell ref="F85:G85"/>
    <mergeCell ref="C115:D115"/>
    <mergeCell ref="V55:Y55"/>
    <mergeCell ref="Z55:AA55"/>
    <mergeCell ref="J56:T56"/>
    <mergeCell ref="V56:Y56"/>
    <mergeCell ref="M57:N57"/>
    <mergeCell ref="S57:T57"/>
    <mergeCell ref="V57:Y57"/>
    <mergeCell ref="M60:N60"/>
    <mergeCell ref="V60:AA60"/>
    <mergeCell ref="V61:AA61"/>
    <mergeCell ref="M62:N62"/>
    <mergeCell ref="V62:X62"/>
    <mergeCell ref="W63:X63"/>
    <mergeCell ref="Z63:AA63"/>
    <mergeCell ref="M64:N64"/>
    <mergeCell ref="V65:AA65"/>
    <mergeCell ref="M66:N66"/>
    <mergeCell ref="Z66:AA66"/>
    <mergeCell ref="V67:X67"/>
    <mergeCell ref="Z67:AA67"/>
    <mergeCell ref="M68:N68"/>
    <mergeCell ref="V68:X68"/>
    <mergeCell ref="W69:X69"/>
    <mergeCell ref="Z69:AA69"/>
    <mergeCell ref="M70:N70"/>
    <mergeCell ref="V71:AA71"/>
    <mergeCell ref="Z79:AA79"/>
    <mergeCell ref="M80:N80"/>
    <mergeCell ref="W80:X80"/>
    <mergeCell ref="M73:N73"/>
    <mergeCell ref="V73:X73"/>
    <mergeCell ref="Z73:AA73"/>
    <mergeCell ref="M74:N74"/>
    <mergeCell ref="V74:X74"/>
    <mergeCell ref="Z74:AA74"/>
    <mergeCell ref="Z83:AA83"/>
    <mergeCell ref="M84:N84"/>
    <mergeCell ref="V84:Y84"/>
    <mergeCell ref="V85:Y85"/>
    <mergeCell ref="Z85:AA85"/>
    <mergeCell ref="F44:L44"/>
    <mergeCell ref="M76:N76"/>
    <mergeCell ref="M77:N77"/>
    <mergeCell ref="V77:AA77"/>
    <mergeCell ref="V78:X78"/>
  </mergeCells>
  <conditionalFormatting sqref="AB50 AA23:AA43 Z29 P51:P52 T51:T52 X51:X52 F23:X43 F45:X50 AA45:AA50">
    <cfRule type="expression" priority="32" dxfId="47" stopIfTrue="1">
      <formula>#REF!&gt;0</formula>
    </cfRule>
    <cfRule type="expression" priority="33" dxfId="47" stopIfTrue="1">
      <formula>#REF!&lt;0</formula>
    </cfRule>
  </conditionalFormatting>
  <conditionalFormatting sqref="Y20 A20">
    <cfRule type="expression" priority="30" dxfId="47" stopIfTrue="1">
      <formula>#REF!&gt;0</formula>
    </cfRule>
    <cfRule type="expression" priority="31" dxfId="47" stopIfTrue="1">
      <formula>#REF!&lt;0</formula>
    </cfRule>
  </conditionalFormatting>
  <conditionalFormatting sqref="A2:G2 A1:C1">
    <cfRule type="expression" priority="24" dxfId="2" stopIfTrue="1">
      <formula>$AW$13&lt;&gt;0</formula>
    </cfRule>
  </conditionalFormatting>
  <conditionalFormatting sqref="J2">
    <cfRule type="expression" priority="23" dxfId="2" stopIfTrue="1">
      <formula>$AW$13&lt;&gt;0</formula>
    </cfRule>
  </conditionalFormatting>
  <conditionalFormatting sqref="F44 M44:X44 AA44">
    <cfRule type="expression" priority="6" dxfId="47" stopIfTrue="1">
      <formula>#REF!&gt;0</formula>
    </cfRule>
    <cfRule type="expression" priority="7" dxfId="47" stopIfTrue="1">
      <formula>#REF!&lt;0</formula>
    </cfRule>
  </conditionalFormatting>
  <conditionalFormatting sqref="D1">
    <cfRule type="expression" priority="8" dxfId="2" stopIfTrue="1">
      <formula>$AW$13&lt;&gt;0</formula>
    </cfRule>
  </conditionalFormatting>
  <conditionalFormatting sqref="Z57:AA57">
    <cfRule type="cellIs" priority="3" dxfId="0" operator="equal" stopIfTrue="1">
      <formula>0</formula>
    </cfRule>
    <cfRule type="cellIs" priority="4" dxfId="2" operator="notEqual" stopIfTrue="1">
      <formula>0</formula>
    </cfRule>
  </conditionalFormatting>
  <conditionalFormatting sqref="Z85:AA85">
    <cfRule type="cellIs" priority="1" dxfId="0" operator="equal" stopIfTrue="1">
      <formula>0</formula>
    </cfRule>
    <cfRule type="cellIs" priority="2" dxfId="2" operator="notEqual" stopIfTrue="1">
      <formula>0</formula>
    </cfRule>
  </conditionalFormatting>
  <conditionalFormatting sqref="Y72:Z72">
    <cfRule type="cellIs" priority="5" dxfId="49" operator="equal" stopIfTrue="1">
      <formula>$AN$14</formula>
    </cfRule>
  </conditionalFormatting>
  <dataValidations count="7">
    <dataValidation type="list" allowBlank="1" showInputMessage="1" showErrorMessage="1" sqref="T13 X15 X17:X18 X13">
      <formula1>$AN$3:$AN$4</formula1>
    </dataValidation>
    <dataValidation type="list" allowBlank="1" showInputMessage="1" showErrorMessage="1" sqref="P11">
      <formula1>$AN$7:$AN$10</formula1>
    </dataValidation>
    <dataValidation type="list" allowBlank="1" showInputMessage="1" showErrorMessage="1" sqref="P13">
      <formula1>$AP$7:$AP$9</formula1>
    </dataValidation>
    <dataValidation type="list" allowBlank="1" showInputMessage="1" showErrorMessage="1" sqref="P15">
      <formula1>$AW$4:$AW$9</formula1>
    </dataValidation>
    <dataValidation type="list" allowBlank="1" showInputMessage="1" showErrorMessage="1" sqref="P17">
      <formula1>$AS$4:$AS$8</formula1>
    </dataValidation>
    <dataValidation type="list" allowBlank="1" showInputMessage="1" showErrorMessage="1" sqref="O73:O77 O60 O62 O64 O66 O68 O70 O80:O84">
      <formula1>$AZ$3:$AZ$6</formula1>
    </dataValidation>
    <dataValidation type="list" allowBlank="1" showInputMessage="1" showErrorMessage="1" sqref="M44">
      <formula1>$AP$1:$AP$3</formula1>
    </dataValidation>
  </dataValidations>
  <hyperlinks>
    <hyperlink ref="C56" r:id="rId1" display="http://www.wdol.gov/dba.aspx#14"/>
    <hyperlink ref="J56" r:id="rId2" display="http://140.194.76.129/publications/eng-pamphlets/EP_1110-1-8/toc.html"/>
  </hyperlinks>
  <printOptions horizontalCentered="1"/>
  <pageMargins left="0.3" right="0.17" top="0.52" bottom="0.52" header="0.27" footer="0.3"/>
  <pageSetup fitToHeight="0" fitToWidth="1" horizontalDpi="600" verticalDpi="600" orientation="landscape" paperSize="3" scale="77" r:id="rId5"/>
  <headerFooter alignWithMargins="0">
    <oddFooter>&amp;L&amp;D&amp;T&amp;CPage &amp;P of &amp;N</oddFooter>
  </headerFooter>
  <rowBreaks count="1" manualBreakCount="1">
    <brk id="53" max="26" man="1"/>
  </rowBreaks>
  <legacyDrawing r:id="rId4"/>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Z122"/>
  <sheetViews>
    <sheetView zoomScale="65" zoomScaleNormal="65" workbookViewId="0" topLeftCell="A1">
      <pane xSplit="7" ySplit="2" topLeftCell="H3" activePane="bottomRight" state="frozen"/>
      <selection pane="topLeft" activeCell="A1" sqref="A1"/>
      <selection pane="topRight" activeCell="H1" sqref="H1"/>
      <selection pane="bottomLeft" activeCell="A3" sqref="A3"/>
      <selection pane="bottomRight" activeCell="A32" sqref="A32"/>
    </sheetView>
  </sheetViews>
  <sheetFormatPr defaultColWidth="9.140625" defaultRowHeight="12.75"/>
  <cols>
    <col min="1" max="1" width="8.421875" style="1" customWidth="1"/>
    <col min="2" max="7" width="10.7109375" style="1" customWidth="1"/>
    <col min="8" max="8" width="11.2812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8.7109375" style="1" customWidth="1"/>
    <col min="26" max="26" width="9.7109375" style="1" customWidth="1"/>
    <col min="27" max="27" width="5.7109375" style="1" customWidth="1"/>
    <col min="28" max="28" width="11.00390625" style="1" customWidth="1"/>
    <col min="29" max="29" width="11.7109375" style="1" customWidth="1"/>
    <col min="30" max="30" width="29.57421875" style="1" customWidth="1"/>
    <col min="31" max="31" width="24.00390625" style="1" customWidth="1"/>
    <col min="32"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397" t="s">
        <v>3</v>
      </c>
      <c r="B1" s="398"/>
      <c r="C1" s="399"/>
      <c r="D1" s="412">
        <f>Z83</f>
        <v>0</v>
      </c>
      <c r="E1" s="413"/>
      <c r="F1" s="413"/>
      <c r="G1" s="414"/>
      <c r="H1" s="415" t="s">
        <v>112</v>
      </c>
      <c r="I1" s="416"/>
      <c r="J1" s="417">
        <f>IF(J2=0,0,D1/J2)</f>
        <v>0</v>
      </c>
      <c r="K1" s="418"/>
      <c r="L1" s="313" t="s">
        <v>149</v>
      </c>
      <c r="M1" s="314"/>
      <c r="N1" s="314"/>
      <c r="O1" s="314"/>
      <c r="P1" s="314"/>
      <c r="Q1" s="314"/>
      <c r="R1" s="314"/>
      <c r="S1" s="314"/>
      <c r="T1" s="314"/>
      <c r="U1" s="314"/>
      <c r="V1" s="314"/>
      <c r="W1" s="314"/>
      <c r="X1" s="314"/>
      <c r="Y1" s="314"/>
      <c r="Z1" s="314"/>
      <c r="AA1" s="315"/>
    </row>
    <row r="2" spans="1:50" ht="23.25" customHeight="1" thickBot="1">
      <c r="A2" s="402" t="s">
        <v>90</v>
      </c>
      <c r="B2" s="403"/>
      <c r="C2" s="404"/>
      <c r="D2" s="400">
        <v>40932</v>
      </c>
      <c r="E2" s="401"/>
      <c r="F2" s="185" t="s">
        <v>159</v>
      </c>
      <c r="G2" s="187">
        <v>0</v>
      </c>
      <c r="H2" s="319" t="s">
        <v>113</v>
      </c>
      <c r="I2" s="320"/>
      <c r="J2" s="188">
        <v>0</v>
      </c>
      <c r="K2" s="189" t="s">
        <v>179</v>
      </c>
      <c r="L2" s="316"/>
      <c r="M2" s="317"/>
      <c r="N2" s="317"/>
      <c r="O2" s="317"/>
      <c r="P2" s="317"/>
      <c r="Q2" s="317"/>
      <c r="R2" s="317"/>
      <c r="S2" s="317"/>
      <c r="T2" s="317"/>
      <c r="U2" s="317"/>
      <c r="V2" s="317"/>
      <c r="W2" s="317"/>
      <c r="X2" s="317"/>
      <c r="Y2" s="317"/>
      <c r="Z2" s="317"/>
      <c r="AA2" s="318"/>
      <c r="AN2" s="350" t="s">
        <v>56</v>
      </c>
      <c r="AO2" s="422"/>
      <c r="AP2" s="422"/>
      <c r="AQ2" s="422"/>
      <c r="AR2" s="422"/>
      <c r="AS2" s="422"/>
      <c r="AT2" s="422"/>
      <c r="AU2" s="422"/>
      <c r="AV2" s="422"/>
      <c r="AW2" s="422"/>
      <c r="AX2" s="351"/>
    </row>
    <row r="3" spans="1:52" ht="19.5" customHeight="1" thickBo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N3" s="31" t="s">
        <v>34</v>
      </c>
      <c r="AO3" s="32"/>
      <c r="AP3" s="32" t="s">
        <v>26</v>
      </c>
      <c r="AQ3" s="33"/>
      <c r="AR3" s="2"/>
      <c r="AS3" s="31" t="s">
        <v>29</v>
      </c>
      <c r="AT3" s="32"/>
      <c r="AU3" s="33"/>
      <c r="AV3" s="2"/>
      <c r="AW3" s="31" t="s">
        <v>29</v>
      </c>
      <c r="AX3" s="33"/>
      <c r="AZ3" s="1" t="s">
        <v>173</v>
      </c>
    </row>
    <row r="4" spans="1:52" ht="19.5" customHeight="1">
      <c r="A4" s="296" t="s">
        <v>183</v>
      </c>
      <c r="B4" s="297"/>
      <c r="C4" s="297"/>
      <c r="D4" s="297"/>
      <c r="E4" s="297"/>
      <c r="F4" s="297"/>
      <c r="G4" s="297"/>
      <c r="H4" s="297"/>
      <c r="I4" s="297"/>
      <c r="J4" s="297"/>
      <c r="K4" s="297"/>
      <c r="L4" s="297"/>
      <c r="M4" s="297"/>
      <c r="N4" s="297"/>
      <c r="O4" s="297"/>
      <c r="P4" s="297"/>
      <c r="Q4" s="297"/>
      <c r="R4" s="298"/>
      <c r="S4" s="296" t="s">
        <v>182</v>
      </c>
      <c r="T4" s="297"/>
      <c r="U4" s="297"/>
      <c r="V4" s="297"/>
      <c r="W4" s="297"/>
      <c r="X4" s="297"/>
      <c r="Y4" s="297"/>
      <c r="Z4" s="297"/>
      <c r="AA4" s="298"/>
      <c r="AB4" s="11"/>
      <c r="AN4" s="34" t="s">
        <v>35</v>
      </c>
      <c r="AO4" s="35"/>
      <c r="AP4" s="35" t="s">
        <v>27</v>
      </c>
      <c r="AQ4" s="36"/>
      <c r="AR4" s="2"/>
      <c r="AS4" s="34" t="s">
        <v>58</v>
      </c>
      <c r="AT4" s="35"/>
      <c r="AU4" s="36"/>
      <c r="AV4" s="2"/>
      <c r="AW4" s="34" t="s">
        <v>68</v>
      </c>
      <c r="AX4" s="36"/>
      <c r="AZ4" s="1" t="s">
        <v>174</v>
      </c>
    </row>
    <row r="5" spans="1:52" ht="14.25" customHeight="1">
      <c r="A5" s="299"/>
      <c r="B5" s="300"/>
      <c r="C5" s="300"/>
      <c r="D5" s="2"/>
      <c r="E5" s="213"/>
      <c r="F5" s="213"/>
      <c r="G5" s="195"/>
      <c r="H5" s="23"/>
      <c r="I5" s="23"/>
      <c r="J5" s="2"/>
      <c r="K5" s="2"/>
      <c r="L5" s="2"/>
      <c r="M5" s="2"/>
      <c r="N5" s="2"/>
      <c r="O5" s="2"/>
      <c r="P5" s="2"/>
      <c r="Q5" s="2"/>
      <c r="R5" s="8"/>
      <c r="S5" s="7"/>
      <c r="T5" s="2"/>
      <c r="U5" s="2"/>
      <c r="V5" s="2"/>
      <c r="W5" s="2"/>
      <c r="X5" s="2"/>
      <c r="Y5" s="2"/>
      <c r="Z5" s="2"/>
      <c r="AA5" s="8"/>
      <c r="AB5" s="11"/>
      <c r="AN5" s="34"/>
      <c r="AO5" s="35"/>
      <c r="AP5" s="35"/>
      <c r="AQ5" s="36"/>
      <c r="AR5" s="2"/>
      <c r="AS5" s="34" t="s">
        <v>59</v>
      </c>
      <c r="AT5" s="35"/>
      <c r="AU5" s="36"/>
      <c r="AV5" s="2"/>
      <c r="AW5" s="34" t="s">
        <v>69</v>
      </c>
      <c r="AX5" s="36"/>
      <c r="AZ5" s="1" t="s">
        <v>175</v>
      </c>
    </row>
    <row r="6" spans="1:52" ht="14.25" customHeight="1">
      <c r="A6" s="301" t="s">
        <v>91</v>
      </c>
      <c r="B6" s="302"/>
      <c r="C6" s="196"/>
      <c r="D6" s="302" t="s">
        <v>97</v>
      </c>
      <c r="E6" s="302"/>
      <c r="F6" s="302"/>
      <c r="G6" s="2"/>
      <c r="H6" s="302" t="s">
        <v>89</v>
      </c>
      <c r="I6" s="302"/>
      <c r="J6" s="23"/>
      <c r="K6" s="302" t="s">
        <v>88</v>
      </c>
      <c r="L6" s="302"/>
      <c r="M6" s="302"/>
      <c r="N6" s="302"/>
      <c r="O6" s="2"/>
      <c r="P6" s="302" t="s">
        <v>41</v>
      </c>
      <c r="Q6" s="302"/>
      <c r="R6" s="214"/>
      <c r="S6" s="7"/>
      <c r="T6" s="302" t="s">
        <v>15</v>
      </c>
      <c r="U6" s="302"/>
      <c r="V6" s="302"/>
      <c r="W6" s="2"/>
      <c r="X6" s="302" t="s">
        <v>108</v>
      </c>
      <c r="Y6" s="302"/>
      <c r="Z6" s="302"/>
      <c r="AA6" s="8"/>
      <c r="AB6" s="11"/>
      <c r="AN6" s="34"/>
      <c r="AO6" s="35"/>
      <c r="AP6" s="35"/>
      <c r="AQ6" s="36"/>
      <c r="AR6" s="2"/>
      <c r="AS6" s="34" t="s">
        <v>60</v>
      </c>
      <c r="AT6" s="35"/>
      <c r="AU6" s="36"/>
      <c r="AV6" s="2"/>
      <c r="AW6" s="34" t="s">
        <v>67</v>
      </c>
      <c r="AX6" s="36"/>
      <c r="AZ6" s="1" t="s">
        <v>29</v>
      </c>
    </row>
    <row r="7" spans="1:50" ht="14.25" customHeight="1">
      <c r="A7" s="303">
        <f>+'Item 1 '!A7:B7</f>
        <v>0</v>
      </c>
      <c r="B7" s="304"/>
      <c r="C7" s="2"/>
      <c r="D7" s="253">
        <f>+'Item 1 '!D7:F7</f>
        <v>0</v>
      </c>
      <c r="E7" s="305"/>
      <c r="F7" s="254"/>
      <c r="G7" s="2"/>
      <c r="H7" s="306">
        <f>+'Item 1 '!H7:I7</f>
        <v>0</v>
      </c>
      <c r="I7" s="304"/>
      <c r="J7" s="23"/>
      <c r="K7" s="253">
        <f>+'Item 1 '!K7:N7</f>
        <v>0</v>
      </c>
      <c r="L7" s="305"/>
      <c r="M7" s="305"/>
      <c r="N7" s="254"/>
      <c r="O7" s="2"/>
      <c r="P7" s="253"/>
      <c r="Q7" s="254"/>
      <c r="R7" s="214"/>
      <c r="S7" s="7"/>
      <c r="T7" s="308">
        <f>+'Item 1 '!T7:V7</f>
        <v>0</v>
      </c>
      <c r="U7" s="309"/>
      <c r="V7" s="310"/>
      <c r="W7" s="2"/>
      <c r="X7" s="308">
        <f>+'Item 1 '!X7:Z7</f>
        <v>0</v>
      </c>
      <c r="Y7" s="309"/>
      <c r="Z7" s="310"/>
      <c r="AA7" s="8"/>
      <c r="AB7" s="11"/>
      <c r="AN7" s="34" t="s">
        <v>42</v>
      </c>
      <c r="AO7" s="35"/>
      <c r="AP7" s="35" t="s">
        <v>46</v>
      </c>
      <c r="AQ7" s="36"/>
      <c r="AR7" s="2"/>
      <c r="AS7" s="34" t="s">
        <v>61</v>
      </c>
      <c r="AT7" s="35"/>
      <c r="AU7" s="36"/>
      <c r="AV7" s="2"/>
      <c r="AW7" s="34" t="s">
        <v>66</v>
      </c>
      <c r="AX7" s="36"/>
    </row>
    <row r="8" spans="1:50" ht="15" customHeight="1" thickBot="1">
      <c r="A8" s="396" t="s">
        <v>64</v>
      </c>
      <c r="B8" s="307"/>
      <c r="C8" s="2"/>
      <c r="D8" s="307" t="s">
        <v>110</v>
      </c>
      <c r="E8" s="307"/>
      <c r="F8" s="307"/>
      <c r="G8" s="2"/>
      <c r="H8" s="307" t="s">
        <v>111</v>
      </c>
      <c r="I8" s="307"/>
      <c r="J8" s="23"/>
      <c r="K8" s="307" t="s">
        <v>92</v>
      </c>
      <c r="L8" s="307"/>
      <c r="M8" s="307"/>
      <c r="N8" s="307"/>
      <c r="O8" s="2"/>
      <c r="P8" s="302" t="s">
        <v>30</v>
      </c>
      <c r="Q8" s="302"/>
      <c r="R8" s="214"/>
      <c r="S8" s="7"/>
      <c r="T8" s="307" t="s">
        <v>16</v>
      </c>
      <c r="U8" s="307"/>
      <c r="V8" s="307"/>
      <c r="W8" s="2"/>
      <c r="X8" s="302" t="s">
        <v>107</v>
      </c>
      <c r="Y8" s="302"/>
      <c r="Z8" s="302"/>
      <c r="AA8" s="8"/>
      <c r="AB8" s="11"/>
      <c r="AN8" s="34" t="s">
        <v>43</v>
      </c>
      <c r="AO8" s="35"/>
      <c r="AP8" s="35" t="s">
        <v>45</v>
      </c>
      <c r="AQ8" s="36"/>
      <c r="AR8" s="2"/>
      <c r="AS8" s="37" t="s">
        <v>62</v>
      </c>
      <c r="AT8" s="38"/>
      <c r="AU8" s="39"/>
      <c r="AV8" s="2"/>
      <c r="AW8" s="34" t="s">
        <v>70</v>
      </c>
      <c r="AX8" s="36"/>
    </row>
    <row r="9" spans="1:50" ht="15" customHeight="1" thickBot="1">
      <c r="A9" s="303">
        <f>+'Item 1 '!A9:B9</f>
        <v>0</v>
      </c>
      <c r="B9" s="304"/>
      <c r="C9" s="2"/>
      <c r="D9" s="253">
        <f>+'Item 1 '!D9:F9</f>
        <v>0</v>
      </c>
      <c r="E9" s="305"/>
      <c r="F9" s="254"/>
      <c r="G9" s="2"/>
      <c r="H9" s="306">
        <v>5</v>
      </c>
      <c r="I9" s="304"/>
      <c r="J9" s="23"/>
      <c r="K9" s="253">
        <f>+'Item 1 '!K9:N9</f>
        <v>0</v>
      </c>
      <c r="L9" s="305"/>
      <c r="M9" s="305"/>
      <c r="N9" s="254"/>
      <c r="O9" s="2"/>
      <c r="P9" s="253"/>
      <c r="Q9" s="254"/>
      <c r="R9" s="214"/>
      <c r="S9" s="7"/>
      <c r="T9" s="308">
        <f>+'Item 1 '!T9:V9</f>
        <v>0</v>
      </c>
      <c r="U9" s="309"/>
      <c r="V9" s="310"/>
      <c r="W9" s="2"/>
      <c r="X9" s="308">
        <f>+'Item 1 '!X9:Z9</f>
        <v>0</v>
      </c>
      <c r="Y9" s="309"/>
      <c r="Z9" s="310"/>
      <c r="AA9" s="8"/>
      <c r="AB9" s="11"/>
      <c r="AN9" s="34" t="s">
        <v>44</v>
      </c>
      <c r="AO9" s="35"/>
      <c r="AP9" s="35" t="s">
        <v>47</v>
      </c>
      <c r="AQ9" s="36"/>
      <c r="AR9" s="2"/>
      <c r="AV9" s="2"/>
      <c r="AW9" s="37" t="s">
        <v>71</v>
      </c>
      <c r="AX9" s="39"/>
    </row>
    <row r="10" spans="1:48" ht="15" customHeight="1">
      <c r="A10" s="396" t="s">
        <v>33</v>
      </c>
      <c r="B10" s="307"/>
      <c r="C10" s="2"/>
      <c r="D10" s="302" t="s">
        <v>51</v>
      </c>
      <c r="E10" s="302"/>
      <c r="F10" s="302"/>
      <c r="G10" s="2"/>
      <c r="H10" s="307" t="s">
        <v>50</v>
      </c>
      <c r="I10" s="307"/>
      <c r="J10" s="2"/>
      <c r="K10" s="307" t="s">
        <v>106</v>
      </c>
      <c r="L10" s="307"/>
      <c r="M10" s="307"/>
      <c r="N10" s="307"/>
      <c r="O10" s="2"/>
      <c r="P10" s="302" t="s">
        <v>38</v>
      </c>
      <c r="Q10" s="302"/>
      <c r="R10" s="214"/>
      <c r="S10" s="7"/>
      <c r="T10" s="307" t="s">
        <v>17</v>
      </c>
      <c r="U10" s="307"/>
      <c r="V10" s="307"/>
      <c r="W10" s="2"/>
      <c r="X10" s="302" t="s">
        <v>40</v>
      </c>
      <c r="Y10" s="302"/>
      <c r="Z10" s="302"/>
      <c r="AA10" s="8"/>
      <c r="AB10" s="11"/>
      <c r="AN10" s="34" t="s">
        <v>29</v>
      </c>
      <c r="AO10" s="35"/>
      <c r="AP10" s="35"/>
      <c r="AQ10" s="36"/>
      <c r="AR10" s="2"/>
      <c r="AS10" s="2"/>
      <c r="AT10" s="2"/>
      <c r="AU10" s="2"/>
      <c r="AV10" s="2"/>
    </row>
    <row r="11" spans="1:50" ht="15" customHeight="1" thickBot="1">
      <c r="A11" s="303">
        <f>+'Item 1 '!A11:B11</f>
        <v>0</v>
      </c>
      <c r="B11" s="304"/>
      <c r="C11" s="2"/>
      <c r="D11" s="253">
        <f>+'Item 1 '!D11:F11</f>
        <v>0</v>
      </c>
      <c r="E11" s="305"/>
      <c r="F11" s="254"/>
      <c r="G11" s="2"/>
      <c r="H11" s="306">
        <f>+'Item 1 '!H11:I11</f>
        <v>0</v>
      </c>
      <c r="I11" s="304"/>
      <c r="J11" s="2"/>
      <c r="K11" s="253">
        <f>+'Item 1 '!K11:N11</f>
        <v>0</v>
      </c>
      <c r="L11" s="305"/>
      <c r="M11" s="305"/>
      <c r="N11" s="254"/>
      <c r="O11" s="2"/>
      <c r="P11" s="253"/>
      <c r="Q11" s="254"/>
      <c r="R11" s="214"/>
      <c r="S11" s="7"/>
      <c r="T11" s="308">
        <f>+'Item 1 '!T11:V11</f>
        <v>0</v>
      </c>
      <c r="U11" s="309"/>
      <c r="V11" s="310"/>
      <c r="W11" s="2"/>
      <c r="X11" s="308">
        <f>+'Item 1 '!X11:Z11</f>
        <v>0</v>
      </c>
      <c r="Y11" s="309"/>
      <c r="Z11" s="310"/>
      <c r="AA11" s="8"/>
      <c r="AB11" s="11"/>
      <c r="AN11" s="34"/>
      <c r="AO11" s="35"/>
      <c r="AP11" s="35"/>
      <c r="AQ11" s="36"/>
      <c r="AR11" s="2"/>
      <c r="AS11" s="2"/>
      <c r="AT11" s="2"/>
      <c r="AU11" s="2"/>
      <c r="AV11" s="2"/>
      <c r="AW11" s="2"/>
      <c r="AX11" s="8"/>
    </row>
    <row r="12" spans="1:50" ht="15" customHeight="1" thickBot="1">
      <c r="A12" s="396" t="s">
        <v>180</v>
      </c>
      <c r="B12" s="307"/>
      <c r="C12" s="2"/>
      <c r="D12" s="307" t="s">
        <v>52</v>
      </c>
      <c r="E12" s="307"/>
      <c r="F12" s="307"/>
      <c r="G12" s="2"/>
      <c r="H12" s="307" t="s">
        <v>74</v>
      </c>
      <c r="I12" s="307"/>
      <c r="J12" s="2"/>
      <c r="K12" s="307" t="s">
        <v>93</v>
      </c>
      <c r="L12" s="307"/>
      <c r="M12" s="307"/>
      <c r="N12" s="307"/>
      <c r="O12" s="2"/>
      <c r="P12" s="302" t="s">
        <v>39</v>
      </c>
      <c r="Q12" s="302"/>
      <c r="R12" s="214"/>
      <c r="S12" s="7"/>
      <c r="T12" s="302" t="s">
        <v>36</v>
      </c>
      <c r="U12" s="302"/>
      <c r="V12" s="302"/>
      <c r="W12" s="2"/>
      <c r="X12" s="311" t="s">
        <v>116</v>
      </c>
      <c r="Y12" s="311"/>
      <c r="Z12" s="311"/>
      <c r="AA12" s="8"/>
      <c r="AB12" s="11"/>
      <c r="AN12" s="34" t="b">
        <f>IF(K11="Subcontractor",0)</f>
        <v>0</v>
      </c>
      <c r="AO12" s="35" t="s">
        <v>54</v>
      </c>
      <c r="AP12" s="35"/>
      <c r="AQ12" s="36"/>
      <c r="AR12" s="2"/>
      <c r="AS12" s="41" t="s">
        <v>72</v>
      </c>
      <c r="AT12" s="2"/>
      <c r="AU12" s="41">
        <f>X83-X51</f>
        <v>-1E-06</v>
      </c>
      <c r="AV12" s="2"/>
      <c r="AW12" s="136">
        <f>+X57</f>
        <v>0</v>
      </c>
      <c r="AX12" s="8"/>
    </row>
    <row r="13" spans="1:50" ht="15" customHeight="1" thickBot="1">
      <c r="A13" s="303">
        <f>+'Item 1 '!A13:B13</f>
        <v>0</v>
      </c>
      <c r="B13" s="304"/>
      <c r="C13" s="2"/>
      <c r="D13" s="253">
        <f>+'Item 1 '!D13:F13</f>
        <v>0</v>
      </c>
      <c r="E13" s="305"/>
      <c r="F13" s="254"/>
      <c r="G13" s="2"/>
      <c r="H13" s="306">
        <f>+'Item 1 '!H13:I13</f>
        <v>0</v>
      </c>
      <c r="I13" s="304"/>
      <c r="J13" s="2"/>
      <c r="K13" s="253">
        <f>+'Item 1 '!K13:N13</f>
        <v>0</v>
      </c>
      <c r="L13" s="305"/>
      <c r="M13" s="305"/>
      <c r="N13" s="254"/>
      <c r="O13" s="2"/>
      <c r="P13" s="253"/>
      <c r="Q13" s="254"/>
      <c r="R13" s="214"/>
      <c r="S13" s="7"/>
      <c r="T13" s="253" t="str">
        <f>+'Item 1 '!T13:V13</f>
        <v>No</v>
      </c>
      <c r="U13" s="305"/>
      <c r="V13" s="254"/>
      <c r="W13" s="2"/>
      <c r="X13" s="253" t="str">
        <f>+'Item 1 '!X13:Z13</f>
        <v>Yes</v>
      </c>
      <c r="Y13" s="305"/>
      <c r="Z13" s="254"/>
      <c r="AA13" s="8"/>
      <c r="AB13" s="11"/>
      <c r="AN13" s="37">
        <f>IF(T13="No",0)</f>
        <v>0</v>
      </c>
      <c r="AO13" s="38" t="s">
        <v>55</v>
      </c>
      <c r="AP13" s="38"/>
      <c r="AQ13" s="39"/>
      <c r="AR13" s="10"/>
      <c r="AS13" s="42" t="s">
        <v>73</v>
      </c>
      <c r="AT13" s="10"/>
      <c r="AU13" s="42">
        <f>AU12/X51</f>
        <v>-1</v>
      </c>
      <c r="AV13" s="10"/>
      <c r="AW13" s="10"/>
      <c r="AX13" s="79"/>
    </row>
    <row r="14" spans="1:28" ht="15" customHeight="1">
      <c r="A14" s="396" t="s">
        <v>32</v>
      </c>
      <c r="B14" s="307"/>
      <c r="C14" s="2"/>
      <c r="D14" s="302" t="s">
        <v>181</v>
      </c>
      <c r="E14" s="302"/>
      <c r="F14" s="302"/>
      <c r="G14" s="2"/>
      <c r="H14" s="395" t="s">
        <v>53</v>
      </c>
      <c r="I14" s="395"/>
      <c r="J14" s="2"/>
      <c r="K14" s="307" t="s">
        <v>94</v>
      </c>
      <c r="L14" s="307"/>
      <c r="M14" s="307"/>
      <c r="N14" s="307"/>
      <c r="O14" s="2"/>
      <c r="P14" s="302" t="s">
        <v>65</v>
      </c>
      <c r="Q14" s="302"/>
      <c r="R14" s="214"/>
      <c r="S14" s="7"/>
      <c r="T14" s="311" t="s">
        <v>37</v>
      </c>
      <c r="U14" s="311"/>
      <c r="V14" s="311"/>
      <c r="W14" s="2"/>
      <c r="X14" s="311" t="s">
        <v>76</v>
      </c>
      <c r="Y14" s="311"/>
      <c r="Z14" s="311"/>
      <c r="AA14" s="8"/>
      <c r="AB14" s="11"/>
    </row>
    <row r="15" spans="1:37" ht="15" customHeight="1">
      <c r="A15" s="303">
        <f>+'Item 1 '!A15:B15</f>
        <v>0</v>
      </c>
      <c r="B15" s="304"/>
      <c r="C15" s="2"/>
      <c r="D15" s="253">
        <f>+'Item 1 '!D15:F15</f>
        <v>0</v>
      </c>
      <c r="E15" s="305"/>
      <c r="F15" s="254"/>
      <c r="G15" s="2"/>
      <c r="H15" s="306">
        <f>+'Item 1 '!H15:I15</f>
        <v>0</v>
      </c>
      <c r="I15" s="304"/>
      <c r="J15" s="2"/>
      <c r="K15" s="253">
        <f>+'Item 1 '!K15:N15</f>
        <v>0</v>
      </c>
      <c r="L15" s="305"/>
      <c r="M15" s="305"/>
      <c r="N15" s="254"/>
      <c r="O15" s="2"/>
      <c r="P15" s="253"/>
      <c r="Q15" s="254"/>
      <c r="R15" s="214"/>
      <c r="S15" s="7"/>
      <c r="T15" s="386" t="str">
        <f ca="1">+CELL("Filename")</f>
        <v>V:\DSC Workflow\WEB SITE\ContractModSpec_1-24-13\[ContractorEstimateForm_1-24-13.xls]Item 1 </v>
      </c>
      <c r="U15" s="387"/>
      <c r="V15" s="388"/>
      <c r="W15" s="2"/>
      <c r="X15" s="253" t="str">
        <f>+'Item 1 '!X15:Z15</f>
        <v>No</v>
      </c>
      <c r="Y15" s="305"/>
      <c r="Z15" s="254"/>
      <c r="AA15" s="8"/>
      <c r="AB15" s="11"/>
      <c r="AE15" s="190"/>
      <c r="AF15" s="190"/>
      <c r="AG15" s="190"/>
      <c r="AH15" s="190"/>
      <c r="AI15" s="190"/>
      <c r="AJ15" s="190"/>
      <c r="AK15" s="190"/>
    </row>
    <row r="16" spans="1:37" ht="15" customHeight="1">
      <c r="A16" s="396" t="s">
        <v>109</v>
      </c>
      <c r="B16" s="307"/>
      <c r="C16" s="2"/>
      <c r="D16" s="307" t="s">
        <v>181</v>
      </c>
      <c r="E16" s="307"/>
      <c r="F16" s="307"/>
      <c r="G16" s="2"/>
      <c r="H16" s="395" t="s">
        <v>181</v>
      </c>
      <c r="I16" s="395"/>
      <c r="J16" s="2"/>
      <c r="K16" s="307" t="s">
        <v>95</v>
      </c>
      <c r="L16" s="307"/>
      <c r="M16" s="307"/>
      <c r="N16" s="307"/>
      <c r="O16" s="2"/>
      <c r="P16" s="302" t="s">
        <v>57</v>
      </c>
      <c r="Q16" s="302"/>
      <c r="R16" s="214"/>
      <c r="S16" s="7"/>
      <c r="T16" s="389"/>
      <c r="U16" s="390"/>
      <c r="V16" s="391"/>
      <c r="W16" s="2"/>
      <c r="X16" s="311" t="s">
        <v>77</v>
      </c>
      <c r="Y16" s="311"/>
      <c r="Z16" s="311"/>
      <c r="AA16" s="8"/>
      <c r="AB16" s="44"/>
      <c r="AE16" s="191"/>
      <c r="AF16" s="191"/>
      <c r="AG16" s="191"/>
      <c r="AH16" s="191"/>
      <c r="AI16" s="191"/>
      <c r="AJ16" s="191"/>
      <c r="AK16" s="192"/>
    </row>
    <row r="17" spans="1:37" ht="15" customHeight="1">
      <c r="A17" s="303">
        <f>+'Item 1 '!A17:B17</f>
        <v>0</v>
      </c>
      <c r="B17" s="304"/>
      <c r="C17" s="2"/>
      <c r="D17" s="253">
        <f>+'Item 1 '!D17:F17</f>
        <v>0</v>
      </c>
      <c r="E17" s="305"/>
      <c r="F17" s="254"/>
      <c r="G17" s="2"/>
      <c r="H17" s="306">
        <f>+'Item 1 '!H17:I17</f>
        <v>0</v>
      </c>
      <c r="I17" s="304"/>
      <c r="J17" s="2"/>
      <c r="K17" s="253">
        <f>+'Item 1 '!K17:N17</f>
        <v>0</v>
      </c>
      <c r="L17" s="305"/>
      <c r="M17" s="305"/>
      <c r="N17" s="254"/>
      <c r="O17" s="2"/>
      <c r="P17" s="253"/>
      <c r="Q17" s="254"/>
      <c r="R17" s="214"/>
      <c r="S17" s="7"/>
      <c r="T17" s="392"/>
      <c r="U17" s="393"/>
      <c r="V17" s="394"/>
      <c r="W17" s="2"/>
      <c r="X17" s="253" t="str">
        <f>+'Item 1 '!X17:Z17</f>
        <v>No</v>
      </c>
      <c r="Y17" s="305"/>
      <c r="Z17" s="254"/>
      <c r="AA17" s="8"/>
      <c r="AB17" s="44"/>
      <c r="AE17" s="193"/>
      <c r="AF17" s="193"/>
      <c r="AG17" s="193"/>
      <c r="AH17" s="193"/>
      <c r="AI17" s="193"/>
      <c r="AJ17" s="193"/>
      <c r="AK17" s="194"/>
    </row>
    <row r="18" spans="1:37" ht="15" customHeight="1" thickBot="1">
      <c r="A18" s="215"/>
      <c r="B18" s="40"/>
      <c r="C18" s="40"/>
      <c r="D18" s="40"/>
      <c r="E18" s="40"/>
      <c r="F18" s="40"/>
      <c r="G18" s="40"/>
      <c r="H18" s="216"/>
      <c r="I18" s="216"/>
      <c r="J18" s="216"/>
      <c r="K18" s="216"/>
      <c r="L18" s="216"/>
      <c r="M18" s="216"/>
      <c r="N18" s="10"/>
      <c r="O18" s="10"/>
      <c r="P18" s="10"/>
      <c r="Q18" s="10"/>
      <c r="R18" s="79"/>
      <c r="S18" s="212"/>
      <c r="T18" s="208"/>
      <c r="U18" s="208"/>
      <c r="V18" s="208"/>
      <c r="W18" s="209"/>
      <c r="X18" s="210"/>
      <c r="Y18" s="210"/>
      <c r="Z18" s="210"/>
      <c r="AA18" s="211"/>
      <c r="AB18" s="44"/>
      <c r="AE18" s="193"/>
      <c r="AF18" s="193"/>
      <c r="AG18" s="193"/>
      <c r="AH18" s="193"/>
      <c r="AI18" s="193"/>
      <c r="AJ18" s="193"/>
      <c r="AK18" s="193"/>
    </row>
    <row r="19" spans="1:28" ht="19.5" customHeight="1" thickBot="1">
      <c r="A19" s="46"/>
      <c r="B19" s="46"/>
      <c r="C19" s="46"/>
      <c r="D19" s="46"/>
      <c r="E19" s="46"/>
      <c r="F19" s="97"/>
      <c r="G19" s="97"/>
      <c r="H19" s="46"/>
      <c r="I19" s="46"/>
      <c r="J19" s="46"/>
      <c r="K19" s="46"/>
      <c r="L19" s="46"/>
      <c r="M19" s="46"/>
      <c r="N19" s="46"/>
      <c r="O19" s="46"/>
      <c r="P19" s="46"/>
      <c r="Q19" s="46"/>
      <c r="R19" s="46"/>
      <c r="S19" s="46"/>
      <c r="T19" s="46"/>
      <c r="U19" s="46"/>
      <c r="V19" s="46"/>
      <c r="W19" s="46"/>
      <c r="X19" s="46"/>
      <c r="Y19" s="46"/>
      <c r="Z19" s="46"/>
      <c r="AA19" s="46"/>
      <c r="AB19" s="11"/>
    </row>
    <row r="20" spans="1:28" ht="16.5" customHeight="1" thickBot="1">
      <c r="A20" s="197"/>
      <c r="B20" s="372" t="s">
        <v>10</v>
      </c>
      <c r="C20" s="373"/>
      <c r="D20" s="373"/>
      <c r="E20" s="374"/>
      <c r="F20" s="378" t="s">
        <v>118</v>
      </c>
      <c r="G20" s="379"/>
      <c r="H20" s="382" t="s">
        <v>7</v>
      </c>
      <c r="I20" s="383"/>
      <c r="J20" s="383"/>
      <c r="K20" s="383"/>
      <c r="L20" s="384"/>
      <c r="M20" s="385" t="s">
        <v>2</v>
      </c>
      <c r="N20" s="385"/>
      <c r="O20" s="385"/>
      <c r="P20" s="385"/>
      <c r="Q20" s="382" t="s">
        <v>0</v>
      </c>
      <c r="R20" s="383"/>
      <c r="S20" s="383"/>
      <c r="T20" s="384"/>
      <c r="U20" s="382" t="s">
        <v>9</v>
      </c>
      <c r="V20" s="383"/>
      <c r="W20" s="383"/>
      <c r="X20" s="384"/>
      <c r="Y20" s="92"/>
      <c r="Z20" s="93"/>
      <c r="AA20" s="100"/>
      <c r="AB20" s="11"/>
    </row>
    <row r="21" spans="1:28" ht="18" customHeight="1" thickBot="1">
      <c r="A21" s="57" t="s">
        <v>11</v>
      </c>
      <c r="B21" s="375"/>
      <c r="C21" s="376"/>
      <c r="D21" s="376"/>
      <c r="E21" s="377"/>
      <c r="F21" s="380" t="s">
        <v>117</v>
      </c>
      <c r="G21" s="381"/>
      <c r="H21" s="410" t="s">
        <v>4</v>
      </c>
      <c r="I21" s="410"/>
      <c r="J21" s="184" t="s">
        <v>19</v>
      </c>
      <c r="K21" s="58" t="s">
        <v>178</v>
      </c>
      <c r="L21" s="184" t="s">
        <v>5</v>
      </c>
      <c r="M21" s="410" t="s">
        <v>4</v>
      </c>
      <c r="N21" s="410"/>
      <c r="O21" s="184" t="s">
        <v>19</v>
      </c>
      <c r="P21" s="184" t="s">
        <v>5</v>
      </c>
      <c r="Q21" s="410" t="s">
        <v>4</v>
      </c>
      <c r="R21" s="410"/>
      <c r="S21" s="184" t="s">
        <v>19</v>
      </c>
      <c r="T21" s="184" t="s">
        <v>5</v>
      </c>
      <c r="U21" s="59" t="s">
        <v>6</v>
      </c>
      <c r="V21" s="184" t="s">
        <v>49</v>
      </c>
      <c r="W21" s="184" t="s">
        <v>14</v>
      </c>
      <c r="X21" s="184" t="s">
        <v>5</v>
      </c>
      <c r="Y21" s="375" t="s">
        <v>31</v>
      </c>
      <c r="Z21" s="376"/>
      <c r="AA21" s="423"/>
      <c r="AB21" s="11"/>
    </row>
    <row r="22" spans="1:30" ht="17.25" customHeight="1" thickBot="1">
      <c r="A22" s="60"/>
      <c r="B22" s="419" t="s">
        <v>12</v>
      </c>
      <c r="C22" s="419"/>
      <c r="D22" s="419"/>
      <c r="E22" s="419"/>
      <c r="F22" s="61"/>
      <c r="G22" s="61"/>
      <c r="H22" s="183"/>
      <c r="I22" s="183"/>
      <c r="J22" s="183"/>
      <c r="K22" s="183"/>
      <c r="L22" s="183"/>
      <c r="M22" s="183"/>
      <c r="N22" s="183"/>
      <c r="O22" s="183"/>
      <c r="P22" s="183"/>
      <c r="Q22" s="183"/>
      <c r="R22" s="183"/>
      <c r="S22" s="183"/>
      <c r="T22" s="183"/>
      <c r="U22" s="183"/>
      <c r="V22" s="183"/>
      <c r="W22" s="183"/>
      <c r="X22" s="183"/>
      <c r="Y22" s="198"/>
      <c r="Z22" s="91"/>
      <c r="AA22" s="199"/>
      <c r="AB22" s="11"/>
      <c r="AD22" s="22"/>
    </row>
    <row r="23" spans="1:35" ht="15" customHeight="1" thickBot="1">
      <c r="A23" s="62">
        <v>1</v>
      </c>
      <c r="B23" s="420"/>
      <c r="C23" s="421"/>
      <c r="D23" s="421"/>
      <c r="E23" s="421"/>
      <c r="F23" s="70">
        <v>0</v>
      </c>
      <c r="G23" s="71" t="s">
        <v>20</v>
      </c>
      <c r="H23" s="63">
        <v>0</v>
      </c>
      <c r="I23" s="64" t="s">
        <v>21</v>
      </c>
      <c r="J23" s="66">
        <v>0</v>
      </c>
      <c r="K23" s="65">
        <f aca="true" t="shared" si="0" ref="K23:K28">IF(H23&lt;&gt;0,F23/H23,0)</f>
        <v>0</v>
      </c>
      <c r="L23" s="67">
        <f aca="true" t="shared" si="1" ref="L23:L28">-J23*H23</f>
        <v>0</v>
      </c>
      <c r="M23" s="63">
        <v>0</v>
      </c>
      <c r="N23" s="64" t="s">
        <v>20</v>
      </c>
      <c r="O23" s="66">
        <v>0</v>
      </c>
      <c r="P23" s="67">
        <f aca="true" t="shared" si="2" ref="P23:P28">-O23*M23</f>
        <v>0</v>
      </c>
      <c r="Q23" s="63">
        <v>0</v>
      </c>
      <c r="R23" s="64" t="s">
        <v>21</v>
      </c>
      <c r="S23" s="66">
        <v>0</v>
      </c>
      <c r="T23" s="67">
        <f aca="true" t="shared" si="3" ref="T23:T28">-S23*Q23</f>
        <v>0</v>
      </c>
      <c r="U23" s="68">
        <f>+T23+P23+L23</f>
        <v>0</v>
      </c>
      <c r="V23" s="69">
        <f aca="true" t="shared" si="4" ref="V23:V28">SUM($T$11+$T$9+$T$7)</f>
        <v>0</v>
      </c>
      <c r="W23" s="68">
        <f>U23*V23</f>
        <v>0</v>
      </c>
      <c r="X23" s="121">
        <f>W23+U23</f>
        <v>0</v>
      </c>
      <c r="Y23" s="365">
        <f aca="true" t="shared" si="5" ref="Y23:Y28">IF(F23=0,0,X23/F23)</f>
        <v>0</v>
      </c>
      <c r="Z23" s="365"/>
      <c r="AA23" s="116" t="str">
        <f aca="true" t="shared" si="6" ref="AA23:AA28">+G23</f>
        <v>sf</v>
      </c>
      <c r="AB23" s="11"/>
      <c r="AH23" s="5"/>
      <c r="AI23" s="6"/>
    </row>
    <row r="24" spans="1:35" ht="15" customHeight="1" thickBot="1">
      <c r="A24" s="72">
        <v>2</v>
      </c>
      <c r="B24" s="371"/>
      <c r="C24" s="367"/>
      <c r="D24" s="367"/>
      <c r="E24" s="367"/>
      <c r="F24" s="82">
        <v>0</v>
      </c>
      <c r="G24" s="83" t="s">
        <v>20</v>
      </c>
      <c r="H24" s="73">
        <v>0</v>
      </c>
      <c r="I24" s="74" t="s">
        <v>21</v>
      </c>
      <c r="J24" s="75">
        <v>0</v>
      </c>
      <c r="K24" s="65">
        <f t="shared" si="0"/>
        <v>0</v>
      </c>
      <c r="L24" s="67">
        <f t="shared" si="1"/>
        <v>0</v>
      </c>
      <c r="M24" s="73">
        <v>0</v>
      </c>
      <c r="N24" s="74" t="s">
        <v>20</v>
      </c>
      <c r="O24" s="75">
        <v>0</v>
      </c>
      <c r="P24" s="67">
        <f t="shared" si="2"/>
        <v>0</v>
      </c>
      <c r="Q24" s="73">
        <v>0</v>
      </c>
      <c r="R24" s="64" t="s">
        <v>21</v>
      </c>
      <c r="S24" s="75">
        <v>0</v>
      </c>
      <c r="T24" s="67">
        <f t="shared" si="3"/>
        <v>0</v>
      </c>
      <c r="U24" s="68">
        <f aca="true" t="shared" si="7" ref="U24:U50">+T24+P24+L24</f>
        <v>0</v>
      </c>
      <c r="V24" s="69">
        <f t="shared" si="4"/>
        <v>0</v>
      </c>
      <c r="W24" s="68">
        <f aca="true" t="shared" si="8" ref="W24:W50">U24*V24</f>
        <v>0</v>
      </c>
      <c r="X24" s="122">
        <f aca="true" t="shared" si="9" ref="X24:X50">W24+U24</f>
        <v>0</v>
      </c>
      <c r="Y24" s="365">
        <f t="shared" si="5"/>
        <v>0</v>
      </c>
      <c r="Z24" s="365"/>
      <c r="AA24" s="116" t="str">
        <f t="shared" si="6"/>
        <v>sf</v>
      </c>
      <c r="AB24" s="11"/>
      <c r="AH24" s="5"/>
      <c r="AI24" s="6"/>
    </row>
    <row r="25" spans="1:28" ht="15" customHeight="1" thickBot="1">
      <c r="A25" s="72">
        <v>3</v>
      </c>
      <c r="B25" s="366"/>
      <c r="C25" s="367"/>
      <c r="D25" s="367"/>
      <c r="E25" s="367"/>
      <c r="F25" s="82">
        <v>0</v>
      </c>
      <c r="G25" s="83" t="s">
        <v>20</v>
      </c>
      <c r="H25" s="73">
        <v>0</v>
      </c>
      <c r="I25" s="74" t="s">
        <v>21</v>
      </c>
      <c r="J25" s="75">
        <v>0</v>
      </c>
      <c r="K25" s="65">
        <f t="shared" si="0"/>
        <v>0</v>
      </c>
      <c r="L25" s="67">
        <f t="shared" si="1"/>
        <v>0</v>
      </c>
      <c r="M25" s="73">
        <v>0</v>
      </c>
      <c r="N25" s="74" t="s">
        <v>20</v>
      </c>
      <c r="O25" s="75">
        <v>0</v>
      </c>
      <c r="P25" s="67">
        <f t="shared" si="2"/>
        <v>0</v>
      </c>
      <c r="Q25" s="73">
        <v>0</v>
      </c>
      <c r="R25" s="64" t="s">
        <v>21</v>
      </c>
      <c r="S25" s="75">
        <v>0</v>
      </c>
      <c r="T25" s="67">
        <f t="shared" si="3"/>
        <v>0</v>
      </c>
      <c r="U25" s="68">
        <f t="shared" si="7"/>
        <v>0</v>
      </c>
      <c r="V25" s="69">
        <f t="shared" si="4"/>
        <v>0</v>
      </c>
      <c r="W25" s="68">
        <f t="shared" si="8"/>
        <v>0</v>
      </c>
      <c r="X25" s="122">
        <f t="shared" si="9"/>
        <v>0</v>
      </c>
      <c r="Y25" s="365">
        <f t="shared" si="5"/>
        <v>0</v>
      </c>
      <c r="Z25" s="365"/>
      <c r="AA25" s="116" t="str">
        <f t="shared" si="6"/>
        <v>sf</v>
      </c>
      <c r="AB25" s="11"/>
    </row>
    <row r="26" spans="1:28" ht="15" customHeight="1" thickBot="1">
      <c r="A26" s="72">
        <v>4</v>
      </c>
      <c r="B26" s="371"/>
      <c r="C26" s="367"/>
      <c r="D26" s="367"/>
      <c r="E26" s="367"/>
      <c r="F26" s="82">
        <v>0</v>
      </c>
      <c r="G26" s="83" t="s">
        <v>20</v>
      </c>
      <c r="H26" s="73">
        <v>0</v>
      </c>
      <c r="I26" s="74" t="s">
        <v>21</v>
      </c>
      <c r="J26" s="75">
        <v>0</v>
      </c>
      <c r="K26" s="65">
        <f t="shared" si="0"/>
        <v>0</v>
      </c>
      <c r="L26" s="67">
        <f t="shared" si="1"/>
        <v>0</v>
      </c>
      <c r="M26" s="73">
        <v>0</v>
      </c>
      <c r="N26" s="74" t="s">
        <v>20</v>
      </c>
      <c r="O26" s="75">
        <v>0</v>
      </c>
      <c r="P26" s="67">
        <f t="shared" si="2"/>
        <v>0</v>
      </c>
      <c r="Q26" s="73">
        <v>0</v>
      </c>
      <c r="R26" s="64" t="s">
        <v>21</v>
      </c>
      <c r="S26" s="75">
        <v>0</v>
      </c>
      <c r="T26" s="67">
        <f t="shared" si="3"/>
        <v>0</v>
      </c>
      <c r="U26" s="68">
        <f t="shared" si="7"/>
        <v>0</v>
      </c>
      <c r="V26" s="69">
        <f t="shared" si="4"/>
        <v>0</v>
      </c>
      <c r="W26" s="68">
        <f t="shared" si="8"/>
        <v>0</v>
      </c>
      <c r="X26" s="122">
        <f t="shared" si="9"/>
        <v>0</v>
      </c>
      <c r="Y26" s="365">
        <f t="shared" si="5"/>
        <v>0</v>
      </c>
      <c r="Z26" s="365"/>
      <c r="AA26" s="116" t="str">
        <f t="shared" si="6"/>
        <v>sf</v>
      </c>
      <c r="AB26" s="11"/>
    </row>
    <row r="27" spans="1:35" ht="15" customHeight="1" thickBot="1">
      <c r="A27" s="72">
        <v>5</v>
      </c>
      <c r="B27" s="366"/>
      <c r="C27" s="367"/>
      <c r="D27" s="367"/>
      <c r="E27" s="367"/>
      <c r="F27" s="82">
        <v>0</v>
      </c>
      <c r="G27" s="83" t="s">
        <v>20</v>
      </c>
      <c r="H27" s="73">
        <v>0</v>
      </c>
      <c r="I27" s="74" t="s">
        <v>21</v>
      </c>
      <c r="J27" s="75">
        <v>0</v>
      </c>
      <c r="K27" s="65">
        <f t="shared" si="0"/>
        <v>0</v>
      </c>
      <c r="L27" s="67">
        <f t="shared" si="1"/>
        <v>0</v>
      </c>
      <c r="M27" s="73">
        <v>0</v>
      </c>
      <c r="N27" s="74" t="s">
        <v>20</v>
      </c>
      <c r="O27" s="75">
        <v>0</v>
      </c>
      <c r="P27" s="67">
        <f t="shared" si="2"/>
        <v>0</v>
      </c>
      <c r="Q27" s="73">
        <v>0</v>
      </c>
      <c r="R27" s="64" t="s">
        <v>21</v>
      </c>
      <c r="S27" s="75">
        <v>0</v>
      </c>
      <c r="T27" s="67">
        <f t="shared" si="3"/>
        <v>0</v>
      </c>
      <c r="U27" s="68">
        <f t="shared" si="7"/>
        <v>0</v>
      </c>
      <c r="V27" s="69">
        <f t="shared" si="4"/>
        <v>0</v>
      </c>
      <c r="W27" s="68">
        <f t="shared" si="8"/>
        <v>0</v>
      </c>
      <c r="X27" s="122">
        <f t="shared" si="9"/>
        <v>0</v>
      </c>
      <c r="Y27" s="365">
        <f t="shared" si="5"/>
        <v>0</v>
      </c>
      <c r="Z27" s="365"/>
      <c r="AA27" s="116" t="str">
        <f t="shared" si="6"/>
        <v>sf</v>
      </c>
      <c r="AB27" s="11"/>
      <c r="AI27" s="4"/>
    </row>
    <row r="28" spans="1:35" ht="15" customHeight="1" thickBot="1">
      <c r="A28" s="72">
        <v>6</v>
      </c>
      <c r="B28" s="371"/>
      <c r="C28" s="367"/>
      <c r="D28" s="367"/>
      <c r="E28" s="367"/>
      <c r="F28" s="82">
        <v>0</v>
      </c>
      <c r="G28" s="106" t="s">
        <v>20</v>
      </c>
      <c r="H28" s="73">
        <v>0</v>
      </c>
      <c r="I28" s="74" t="s">
        <v>21</v>
      </c>
      <c r="J28" s="75">
        <v>0</v>
      </c>
      <c r="K28" s="65">
        <f t="shared" si="0"/>
        <v>0</v>
      </c>
      <c r="L28" s="67">
        <f t="shared" si="1"/>
        <v>0</v>
      </c>
      <c r="M28" s="73">
        <v>0</v>
      </c>
      <c r="N28" s="74" t="s">
        <v>20</v>
      </c>
      <c r="O28" s="75">
        <v>0</v>
      </c>
      <c r="P28" s="67">
        <f t="shared" si="2"/>
        <v>0</v>
      </c>
      <c r="Q28" s="73">
        <v>0</v>
      </c>
      <c r="R28" s="64" t="s">
        <v>21</v>
      </c>
      <c r="S28" s="75">
        <v>0</v>
      </c>
      <c r="T28" s="67">
        <f t="shared" si="3"/>
        <v>0</v>
      </c>
      <c r="U28" s="68">
        <f>+T28+P28+L28</f>
        <v>0</v>
      </c>
      <c r="V28" s="69">
        <f t="shared" si="4"/>
        <v>0</v>
      </c>
      <c r="W28" s="68">
        <f>U28*V28</f>
        <v>0</v>
      </c>
      <c r="X28" s="122">
        <f>W28+U28</f>
        <v>0</v>
      </c>
      <c r="Y28" s="365">
        <f t="shared" si="5"/>
        <v>0</v>
      </c>
      <c r="Z28" s="365"/>
      <c r="AA28" s="116" t="str">
        <f t="shared" si="6"/>
        <v>sf</v>
      </c>
      <c r="AB28" s="11"/>
      <c r="AI28" s="4"/>
    </row>
    <row r="29" spans="1:35" ht="15" customHeight="1" thickBot="1">
      <c r="A29" s="60"/>
      <c r="B29" s="411" t="s">
        <v>13</v>
      </c>
      <c r="C29" s="411"/>
      <c r="D29" s="411"/>
      <c r="E29" s="411"/>
      <c r="F29" s="78"/>
      <c r="G29" s="78"/>
      <c r="H29" s="77"/>
      <c r="I29" s="77"/>
      <c r="J29" s="77"/>
      <c r="K29" s="77"/>
      <c r="L29" s="77"/>
      <c r="M29" s="77"/>
      <c r="N29" s="77"/>
      <c r="O29" s="77"/>
      <c r="P29" s="77"/>
      <c r="Q29" s="77"/>
      <c r="R29" s="77"/>
      <c r="S29" s="77"/>
      <c r="T29" s="77"/>
      <c r="U29" s="77"/>
      <c r="V29" s="77"/>
      <c r="W29" s="77"/>
      <c r="X29" s="123"/>
      <c r="Y29" s="125"/>
      <c r="Z29" s="126"/>
      <c r="AA29" s="124"/>
      <c r="AB29" s="11"/>
      <c r="AI29" s="6"/>
    </row>
    <row r="30" spans="1:30" ht="15" customHeight="1" thickBot="1">
      <c r="A30" s="72">
        <v>7</v>
      </c>
      <c r="B30" s="366"/>
      <c r="C30" s="367"/>
      <c r="D30" s="367"/>
      <c r="E30" s="367"/>
      <c r="F30" s="82">
        <v>0</v>
      </c>
      <c r="G30" s="83" t="s">
        <v>20</v>
      </c>
      <c r="H30" s="63">
        <v>0</v>
      </c>
      <c r="I30" s="64" t="s">
        <v>21</v>
      </c>
      <c r="J30" s="66">
        <v>0</v>
      </c>
      <c r="K30" s="65">
        <f aca="true" t="shared" si="10" ref="K30:K43">IF(H30&lt;&gt;0,F30/H30,0)</f>
        <v>0</v>
      </c>
      <c r="L30" s="67">
        <f aca="true" t="shared" si="11" ref="L30:L43">J30*H30</f>
        <v>0</v>
      </c>
      <c r="M30" s="76">
        <v>0</v>
      </c>
      <c r="N30" s="74" t="s">
        <v>20</v>
      </c>
      <c r="O30" s="66">
        <v>0</v>
      </c>
      <c r="P30" s="67">
        <f aca="true" t="shared" si="12" ref="P30:P49">O30*M30</f>
        <v>0</v>
      </c>
      <c r="Q30" s="76">
        <v>0</v>
      </c>
      <c r="R30" s="64" t="s">
        <v>21</v>
      </c>
      <c r="S30" s="66">
        <v>0</v>
      </c>
      <c r="T30" s="67">
        <f aca="true" t="shared" si="13" ref="T30:T50">S30*Q30</f>
        <v>0</v>
      </c>
      <c r="U30" s="68">
        <f t="shared" si="7"/>
        <v>0</v>
      </c>
      <c r="V30" s="69">
        <f aca="true" t="shared" si="14" ref="V30:V43">SUM($T$11+$T$9+$T$7)</f>
        <v>0</v>
      </c>
      <c r="W30" s="68">
        <f t="shared" si="8"/>
        <v>0</v>
      </c>
      <c r="X30" s="122">
        <f t="shared" si="9"/>
        <v>0</v>
      </c>
      <c r="Y30" s="365">
        <f aca="true" t="shared" si="15" ref="Y30:Y43">IF(F30=0,0,X30/F30)</f>
        <v>0</v>
      </c>
      <c r="Z30" s="365"/>
      <c r="AA30" s="116" t="str">
        <f aca="true" t="shared" si="16" ref="AA30:AA43">+G30</f>
        <v>sf</v>
      </c>
      <c r="AB30" s="11"/>
      <c r="AD30" s="12"/>
    </row>
    <row r="31" spans="1:34" ht="15" customHeight="1" thickBot="1">
      <c r="A31" s="72">
        <v>8</v>
      </c>
      <c r="B31" s="366"/>
      <c r="C31" s="367"/>
      <c r="D31" s="367"/>
      <c r="E31" s="367"/>
      <c r="F31" s="82">
        <v>0</v>
      </c>
      <c r="G31" s="83" t="s">
        <v>20</v>
      </c>
      <c r="H31" s="63">
        <v>0</v>
      </c>
      <c r="I31" s="64" t="s">
        <v>21</v>
      </c>
      <c r="J31" s="66">
        <v>0</v>
      </c>
      <c r="K31" s="65">
        <f t="shared" si="10"/>
        <v>0</v>
      </c>
      <c r="L31" s="67">
        <f t="shared" si="11"/>
        <v>0</v>
      </c>
      <c r="M31" s="76">
        <v>0</v>
      </c>
      <c r="N31" s="74" t="s">
        <v>20</v>
      </c>
      <c r="O31" s="66">
        <v>0</v>
      </c>
      <c r="P31" s="67">
        <f t="shared" si="12"/>
        <v>0</v>
      </c>
      <c r="Q31" s="76">
        <v>0</v>
      </c>
      <c r="R31" s="64" t="s">
        <v>21</v>
      </c>
      <c r="S31" s="66">
        <v>0</v>
      </c>
      <c r="T31" s="67">
        <f t="shared" si="13"/>
        <v>0</v>
      </c>
      <c r="U31" s="68">
        <f t="shared" si="7"/>
        <v>0</v>
      </c>
      <c r="V31" s="69">
        <f t="shared" si="14"/>
        <v>0</v>
      </c>
      <c r="W31" s="68">
        <f t="shared" si="8"/>
        <v>0</v>
      </c>
      <c r="X31" s="122">
        <f t="shared" si="9"/>
        <v>0</v>
      </c>
      <c r="Y31" s="365">
        <f t="shared" si="15"/>
        <v>0</v>
      </c>
      <c r="Z31" s="365"/>
      <c r="AA31" s="116" t="str">
        <f t="shared" si="16"/>
        <v>sf</v>
      </c>
      <c r="AB31" s="11"/>
      <c r="AD31" s="12"/>
      <c r="AH31" s="4"/>
    </row>
    <row r="32" spans="1:34" ht="15" customHeight="1" thickBot="1">
      <c r="A32" s="72">
        <v>9</v>
      </c>
      <c r="B32" s="366"/>
      <c r="C32" s="367"/>
      <c r="D32" s="367"/>
      <c r="E32" s="367"/>
      <c r="F32" s="82">
        <v>0</v>
      </c>
      <c r="G32" s="83" t="s">
        <v>20</v>
      </c>
      <c r="H32" s="63">
        <v>0</v>
      </c>
      <c r="I32" s="64" t="s">
        <v>21</v>
      </c>
      <c r="J32" s="66">
        <v>0</v>
      </c>
      <c r="K32" s="65">
        <f t="shared" si="10"/>
        <v>0</v>
      </c>
      <c r="L32" s="67">
        <f t="shared" si="11"/>
        <v>0</v>
      </c>
      <c r="M32" s="76">
        <v>0</v>
      </c>
      <c r="N32" s="74" t="s">
        <v>20</v>
      </c>
      <c r="O32" s="66">
        <v>0</v>
      </c>
      <c r="P32" s="67">
        <f t="shared" si="12"/>
        <v>0</v>
      </c>
      <c r="Q32" s="76">
        <v>0</v>
      </c>
      <c r="R32" s="64" t="s">
        <v>21</v>
      </c>
      <c r="S32" s="66">
        <v>0</v>
      </c>
      <c r="T32" s="67">
        <f t="shared" si="13"/>
        <v>0</v>
      </c>
      <c r="U32" s="68">
        <f t="shared" si="7"/>
        <v>0</v>
      </c>
      <c r="V32" s="69">
        <f t="shared" si="14"/>
        <v>0</v>
      </c>
      <c r="W32" s="68">
        <f t="shared" si="8"/>
        <v>0</v>
      </c>
      <c r="X32" s="122">
        <f t="shared" si="9"/>
        <v>0</v>
      </c>
      <c r="Y32" s="365">
        <f t="shared" si="15"/>
        <v>0</v>
      </c>
      <c r="Z32" s="365"/>
      <c r="AA32" s="116" t="str">
        <f t="shared" si="16"/>
        <v>sf</v>
      </c>
      <c r="AB32" s="11"/>
      <c r="AH32" s="5"/>
    </row>
    <row r="33" spans="1:28" ht="15" customHeight="1" thickBot="1">
      <c r="A33" s="72">
        <v>10</v>
      </c>
      <c r="B33" s="366"/>
      <c r="C33" s="367"/>
      <c r="D33" s="367"/>
      <c r="E33" s="367"/>
      <c r="F33" s="82">
        <v>0</v>
      </c>
      <c r="G33" s="83" t="s">
        <v>20</v>
      </c>
      <c r="H33" s="63">
        <v>0</v>
      </c>
      <c r="I33" s="64" t="s">
        <v>21</v>
      </c>
      <c r="J33" s="66">
        <v>0</v>
      </c>
      <c r="K33" s="65">
        <f t="shared" si="10"/>
        <v>0</v>
      </c>
      <c r="L33" s="67">
        <f t="shared" si="11"/>
        <v>0</v>
      </c>
      <c r="M33" s="76">
        <v>0</v>
      </c>
      <c r="N33" s="74" t="s">
        <v>20</v>
      </c>
      <c r="O33" s="66">
        <v>0</v>
      </c>
      <c r="P33" s="67">
        <f t="shared" si="12"/>
        <v>0</v>
      </c>
      <c r="Q33" s="76">
        <v>0</v>
      </c>
      <c r="R33" s="64" t="s">
        <v>21</v>
      </c>
      <c r="S33" s="66">
        <v>0</v>
      </c>
      <c r="T33" s="67">
        <f t="shared" si="13"/>
        <v>0</v>
      </c>
      <c r="U33" s="68">
        <f t="shared" si="7"/>
        <v>0</v>
      </c>
      <c r="V33" s="69">
        <f t="shared" si="14"/>
        <v>0</v>
      </c>
      <c r="W33" s="68">
        <f t="shared" si="8"/>
        <v>0</v>
      </c>
      <c r="X33" s="122">
        <f t="shared" si="9"/>
        <v>0</v>
      </c>
      <c r="Y33" s="365">
        <f t="shared" si="15"/>
        <v>0</v>
      </c>
      <c r="Z33" s="365"/>
      <c r="AA33" s="116" t="str">
        <f t="shared" si="16"/>
        <v>sf</v>
      </c>
      <c r="AB33" s="11"/>
    </row>
    <row r="34" spans="1:30" ht="15" customHeight="1" thickBot="1">
      <c r="A34" s="72">
        <v>11</v>
      </c>
      <c r="B34" s="366"/>
      <c r="C34" s="367"/>
      <c r="D34" s="367"/>
      <c r="E34" s="367"/>
      <c r="F34" s="82">
        <v>0</v>
      </c>
      <c r="G34" s="83" t="s">
        <v>20</v>
      </c>
      <c r="H34" s="63">
        <v>0</v>
      </c>
      <c r="I34" s="64" t="s">
        <v>21</v>
      </c>
      <c r="J34" s="66">
        <v>0</v>
      </c>
      <c r="K34" s="65">
        <f t="shared" si="10"/>
        <v>0</v>
      </c>
      <c r="L34" s="67">
        <f t="shared" si="11"/>
        <v>0</v>
      </c>
      <c r="M34" s="76">
        <v>0</v>
      </c>
      <c r="N34" s="74" t="s">
        <v>20</v>
      </c>
      <c r="O34" s="66">
        <v>0</v>
      </c>
      <c r="P34" s="67">
        <f t="shared" si="12"/>
        <v>0</v>
      </c>
      <c r="Q34" s="76">
        <v>0</v>
      </c>
      <c r="R34" s="64" t="s">
        <v>21</v>
      </c>
      <c r="S34" s="66">
        <v>0</v>
      </c>
      <c r="T34" s="67">
        <f t="shared" si="13"/>
        <v>0</v>
      </c>
      <c r="U34" s="68">
        <f t="shared" si="7"/>
        <v>0</v>
      </c>
      <c r="V34" s="69">
        <f t="shared" si="14"/>
        <v>0</v>
      </c>
      <c r="W34" s="68">
        <f t="shared" si="8"/>
        <v>0</v>
      </c>
      <c r="X34" s="122">
        <f t="shared" si="9"/>
        <v>0</v>
      </c>
      <c r="Y34" s="365">
        <f t="shared" si="15"/>
        <v>0</v>
      </c>
      <c r="Z34" s="365"/>
      <c r="AA34" s="116" t="str">
        <f t="shared" si="16"/>
        <v>sf</v>
      </c>
      <c r="AB34" s="11"/>
      <c r="AD34" s="12"/>
    </row>
    <row r="35" spans="1:30" ht="15" customHeight="1" thickBot="1">
      <c r="A35" s="72">
        <v>12</v>
      </c>
      <c r="B35" s="366"/>
      <c r="C35" s="367"/>
      <c r="D35" s="367"/>
      <c r="E35" s="367"/>
      <c r="F35" s="82">
        <v>0</v>
      </c>
      <c r="G35" s="83" t="s">
        <v>20</v>
      </c>
      <c r="H35" s="63">
        <v>0</v>
      </c>
      <c r="I35" s="64" t="s">
        <v>21</v>
      </c>
      <c r="J35" s="66">
        <v>0</v>
      </c>
      <c r="K35" s="65">
        <f t="shared" si="10"/>
        <v>0</v>
      </c>
      <c r="L35" s="67">
        <f t="shared" si="11"/>
        <v>0</v>
      </c>
      <c r="M35" s="76">
        <v>0</v>
      </c>
      <c r="N35" s="74" t="s">
        <v>20</v>
      </c>
      <c r="O35" s="66">
        <v>0</v>
      </c>
      <c r="P35" s="67">
        <f t="shared" si="12"/>
        <v>0</v>
      </c>
      <c r="Q35" s="76">
        <v>0</v>
      </c>
      <c r="R35" s="64" t="s">
        <v>21</v>
      </c>
      <c r="S35" s="66">
        <v>0</v>
      </c>
      <c r="T35" s="67">
        <f t="shared" si="13"/>
        <v>0</v>
      </c>
      <c r="U35" s="68">
        <f t="shared" si="7"/>
        <v>0</v>
      </c>
      <c r="V35" s="69">
        <f t="shared" si="14"/>
        <v>0</v>
      </c>
      <c r="W35" s="68">
        <f t="shared" si="8"/>
        <v>0</v>
      </c>
      <c r="X35" s="122">
        <f t="shared" si="9"/>
        <v>0</v>
      </c>
      <c r="Y35" s="365">
        <f t="shared" si="15"/>
        <v>0</v>
      </c>
      <c r="Z35" s="365"/>
      <c r="AA35" s="116" t="str">
        <f t="shared" si="16"/>
        <v>sf</v>
      </c>
      <c r="AB35" s="11"/>
      <c r="AD35" s="12"/>
    </row>
    <row r="36" spans="1:30" ht="15" customHeight="1" thickBot="1">
      <c r="A36" s="72">
        <v>13</v>
      </c>
      <c r="B36" s="366"/>
      <c r="C36" s="367"/>
      <c r="D36" s="367"/>
      <c r="E36" s="367"/>
      <c r="F36" s="82">
        <v>0</v>
      </c>
      <c r="G36" s="83" t="s">
        <v>20</v>
      </c>
      <c r="H36" s="63">
        <v>0</v>
      </c>
      <c r="I36" s="64" t="s">
        <v>21</v>
      </c>
      <c r="J36" s="66">
        <v>0</v>
      </c>
      <c r="K36" s="65">
        <f t="shared" si="10"/>
        <v>0</v>
      </c>
      <c r="L36" s="67">
        <f t="shared" si="11"/>
        <v>0</v>
      </c>
      <c r="M36" s="76">
        <v>0</v>
      </c>
      <c r="N36" s="74" t="s">
        <v>20</v>
      </c>
      <c r="O36" s="66">
        <v>0</v>
      </c>
      <c r="P36" s="67">
        <f t="shared" si="12"/>
        <v>0</v>
      </c>
      <c r="Q36" s="76">
        <v>0</v>
      </c>
      <c r="R36" s="64" t="s">
        <v>21</v>
      </c>
      <c r="S36" s="66">
        <v>0</v>
      </c>
      <c r="T36" s="67">
        <f t="shared" si="13"/>
        <v>0</v>
      </c>
      <c r="U36" s="68">
        <f t="shared" si="7"/>
        <v>0</v>
      </c>
      <c r="V36" s="69">
        <f t="shared" si="14"/>
        <v>0</v>
      </c>
      <c r="W36" s="68">
        <f t="shared" si="8"/>
        <v>0</v>
      </c>
      <c r="X36" s="122">
        <f t="shared" si="9"/>
        <v>0</v>
      </c>
      <c r="Y36" s="365">
        <f t="shared" si="15"/>
        <v>0</v>
      </c>
      <c r="Z36" s="365"/>
      <c r="AA36" s="116" t="str">
        <f t="shared" si="16"/>
        <v>sf</v>
      </c>
      <c r="AB36" s="11"/>
      <c r="AD36" s="12"/>
    </row>
    <row r="37" spans="1:28" ht="15" customHeight="1" thickBot="1">
      <c r="A37" s="72">
        <v>14</v>
      </c>
      <c r="B37" s="366"/>
      <c r="C37" s="367"/>
      <c r="D37" s="367"/>
      <c r="E37" s="367"/>
      <c r="F37" s="82">
        <v>0</v>
      </c>
      <c r="G37" s="83" t="s">
        <v>20</v>
      </c>
      <c r="H37" s="63">
        <v>0</v>
      </c>
      <c r="I37" s="64" t="s">
        <v>21</v>
      </c>
      <c r="J37" s="66">
        <v>1</v>
      </c>
      <c r="K37" s="65">
        <f t="shared" si="10"/>
        <v>0</v>
      </c>
      <c r="L37" s="67">
        <f t="shared" si="11"/>
        <v>0</v>
      </c>
      <c r="M37" s="76">
        <v>0</v>
      </c>
      <c r="N37" s="74" t="s">
        <v>20</v>
      </c>
      <c r="O37" s="66">
        <v>0</v>
      </c>
      <c r="P37" s="67">
        <f t="shared" si="12"/>
        <v>0</v>
      </c>
      <c r="Q37" s="76">
        <v>0</v>
      </c>
      <c r="R37" s="64" t="s">
        <v>21</v>
      </c>
      <c r="S37" s="66">
        <v>0</v>
      </c>
      <c r="T37" s="67">
        <f t="shared" si="13"/>
        <v>0</v>
      </c>
      <c r="U37" s="68">
        <f t="shared" si="7"/>
        <v>0</v>
      </c>
      <c r="V37" s="69">
        <f t="shared" si="14"/>
        <v>0</v>
      </c>
      <c r="W37" s="68">
        <f t="shared" si="8"/>
        <v>0</v>
      </c>
      <c r="X37" s="122">
        <f t="shared" si="9"/>
        <v>0</v>
      </c>
      <c r="Y37" s="365">
        <f t="shared" si="15"/>
        <v>0</v>
      </c>
      <c r="Z37" s="365"/>
      <c r="AA37" s="116" t="str">
        <f t="shared" si="16"/>
        <v>sf</v>
      </c>
      <c r="AB37" s="11"/>
    </row>
    <row r="38" spans="1:28" ht="15" customHeight="1" thickBot="1">
      <c r="A38" s="72">
        <v>15</v>
      </c>
      <c r="B38" s="366"/>
      <c r="C38" s="367"/>
      <c r="D38" s="367"/>
      <c r="E38" s="367"/>
      <c r="F38" s="82">
        <v>0</v>
      </c>
      <c r="G38" s="83" t="s">
        <v>20</v>
      </c>
      <c r="H38" s="63">
        <v>0</v>
      </c>
      <c r="I38" s="64" t="s">
        <v>21</v>
      </c>
      <c r="J38" s="66">
        <v>0</v>
      </c>
      <c r="K38" s="65">
        <f t="shared" si="10"/>
        <v>0</v>
      </c>
      <c r="L38" s="67">
        <f t="shared" si="11"/>
        <v>0</v>
      </c>
      <c r="M38" s="76">
        <v>0</v>
      </c>
      <c r="N38" s="74" t="s">
        <v>20</v>
      </c>
      <c r="O38" s="66">
        <v>0</v>
      </c>
      <c r="P38" s="67">
        <f t="shared" si="12"/>
        <v>0</v>
      </c>
      <c r="Q38" s="76">
        <v>0</v>
      </c>
      <c r="R38" s="64" t="s">
        <v>21</v>
      </c>
      <c r="S38" s="66">
        <v>0</v>
      </c>
      <c r="T38" s="67">
        <f t="shared" si="13"/>
        <v>0</v>
      </c>
      <c r="U38" s="68">
        <f t="shared" si="7"/>
        <v>0</v>
      </c>
      <c r="V38" s="69">
        <f t="shared" si="14"/>
        <v>0</v>
      </c>
      <c r="W38" s="68">
        <f t="shared" si="8"/>
        <v>0</v>
      </c>
      <c r="X38" s="122">
        <f t="shared" si="9"/>
        <v>0</v>
      </c>
      <c r="Y38" s="365">
        <f t="shared" si="15"/>
        <v>0</v>
      </c>
      <c r="Z38" s="365"/>
      <c r="AA38" s="116" t="str">
        <f t="shared" si="16"/>
        <v>sf</v>
      </c>
      <c r="AB38" s="11"/>
    </row>
    <row r="39" spans="1:30" ht="15" customHeight="1" thickBot="1">
      <c r="A39" s="72">
        <v>16</v>
      </c>
      <c r="B39" s="366"/>
      <c r="C39" s="367"/>
      <c r="D39" s="367"/>
      <c r="E39" s="367"/>
      <c r="F39" s="82">
        <v>0</v>
      </c>
      <c r="G39" s="83" t="s">
        <v>20</v>
      </c>
      <c r="H39" s="63">
        <v>0</v>
      </c>
      <c r="I39" s="64" t="s">
        <v>21</v>
      </c>
      <c r="J39" s="66">
        <v>0</v>
      </c>
      <c r="K39" s="65">
        <f t="shared" si="10"/>
        <v>0</v>
      </c>
      <c r="L39" s="67">
        <f t="shared" si="11"/>
        <v>0</v>
      </c>
      <c r="M39" s="76">
        <v>0</v>
      </c>
      <c r="N39" s="74" t="s">
        <v>20</v>
      </c>
      <c r="O39" s="66">
        <v>0</v>
      </c>
      <c r="P39" s="67">
        <f t="shared" si="12"/>
        <v>0</v>
      </c>
      <c r="Q39" s="76">
        <v>0</v>
      </c>
      <c r="R39" s="64" t="s">
        <v>21</v>
      </c>
      <c r="S39" s="66">
        <v>0</v>
      </c>
      <c r="T39" s="67">
        <f t="shared" si="13"/>
        <v>0</v>
      </c>
      <c r="U39" s="68">
        <f t="shared" si="7"/>
        <v>0</v>
      </c>
      <c r="V39" s="69">
        <f t="shared" si="14"/>
        <v>0</v>
      </c>
      <c r="W39" s="68">
        <f t="shared" si="8"/>
        <v>0</v>
      </c>
      <c r="X39" s="122">
        <f t="shared" si="9"/>
        <v>0</v>
      </c>
      <c r="Y39" s="365">
        <f t="shared" si="15"/>
        <v>0</v>
      </c>
      <c r="Z39" s="365"/>
      <c r="AA39" s="116" t="str">
        <f t="shared" si="16"/>
        <v>sf</v>
      </c>
      <c r="AB39" s="11"/>
      <c r="AD39" s="12"/>
    </row>
    <row r="40" spans="1:30" ht="15" customHeight="1" thickBot="1">
      <c r="A40" s="72">
        <v>17</v>
      </c>
      <c r="B40" s="366"/>
      <c r="C40" s="367"/>
      <c r="D40" s="367"/>
      <c r="E40" s="367"/>
      <c r="F40" s="82">
        <v>0</v>
      </c>
      <c r="G40" s="83" t="s">
        <v>20</v>
      </c>
      <c r="H40" s="63">
        <v>0</v>
      </c>
      <c r="I40" s="64" t="s">
        <v>21</v>
      </c>
      <c r="J40" s="66">
        <v>0</v>
      </c>
      <c r="K40" s="65">
        <f t="shared" si="10"/>
        <v>0</v>
      </c>
      <c r="L40" s="67">
        <f t="shared" si="11"/>
        <v>0</v>
      </c>
      <c r="M40" s="76">
        <v>0</v>
      </c>
      <c r="N40" s="74" t="s">
        <v>20</v>
      </c>
      <c r="O40" s="66">
        <v>0</v>
      </c>
      <c r="P40" s="67">
        <f t="shared" si="12"/>
        <v>0</v>
      </c>
      <c r="Q40" s="76">
        <v>0</v>
      </c>
      <c r="R40" s="64" t="s">
        <v>21</v>
      </c>
      <c r="S40" s="66">
        <v>0</v>
      </c>
      <c r="T40" s="67">
        <f t="shared" si="13"/>
        <v>0</v>
      </c>
      <c r="U40" s="68">
        <f t="shared" si="7"/>
        <v>0</v>
      </c>
      <c r="V40" s="69">
        <f t="shared" si="14"/>
        <v>0</v>
      </c>
      <c r="W40" s="68">
        <f t="shared" si="8"/>
        <v>0</v>
      </c>
      <c r="X40" s="122">
        <f t="shared" si="9"/>
        <v>0</v>
      </c>
      <c r="Y40" s="365">
        <f t="shared" si="15"/>
        <v>0</v>
      </c>
      <c r="Z40" s="365"/>
      <c r="AA40" s="116" t="str">
        <f t="shared" si="16"/>
        <v>sf</v>
      </c>
      <c r="AB40" s="11"/>
      <c r="AD40" s="12"/>
    </row>
    <row r="41" spans="1:28" ht="15" customHeight="1" thickBot="1">
      <c r="A41" s="72">
        <v>18</v>
      </c>
      <c r="B41" s="366"/>
      <c r="C41" s="367"/>
      <c r="D41" s="367"/>
      <c r="E41" s="367"/>
      <c r="F41" s="82">
        <v>0</v>
      </c>
      <c r="G41" s="83" t="s">
        <v>20</v>
      </c>
      <c r="H41" s="63">
        <v>0.001</v>
      </c>
      <c r="I41" s="64" t="s">
        <v>21</v>
      </c>
      <c r="J41" s="66">
        <v>0.001</v>
      </c>
      <c r="K41" s="65">
        <f t="shared" si="10"/>
        <v>0</v>
      </c>
      <c r="L41" s="67">
        <f t="shared" si="11"/>
        <v>1E-06</v>
      </c>
      <c r="M41" s="76">
        <v>0</v>
      </c>
      <c r="N41" s="74" t="s">
        <v>20</v>
      </c>
      <c r="O41" s="66">
        <v>0</v>
      </c>
      <c r="P41" s="67">
        <f t="shared" si="12"/>
        <v>0</v>
      </c>
      <c r="Q41" s="76">
        <v>0</v>
      </c>
      <c r="R41" s="64" t="s">
        <v>21</v>
      </c>
      <c r="S41" s="66">
        <v>0</v>
      </c>
      <c r="T41" s="67">
        <f t="shared" si="13"/>
        <v>0</v>
      </c>
      <c r="U41" s="68">
        <f t="shared" si="7"/>
        <v>1E-06</v>
      </c>
      <c r="V41" s="69">
        <f t="shared" si="14"/>
        <v>0</v>
      </c>
      <c r="W41" s="68">
        <f t="shared" si="8"/>
        <v>0</v>
      </c>
      <c r="X41" s="122">
        <f t="shared" si="9"/>
        <v>1E-06</v>
      </c>
      <c r="Y41" s="365">
        <f t="shared" si="15"/>
        <v>0</v>
      </c>
      <c r="Z41" s="365"/>
      <c r="AA41" s="116" t="str">
        <f t="shared" si="16"/>
        <v>sf</v>
      </c>
      <c r="AB41" s="11"/>
    </row>
    <row r="42" spans="1:28" ht="15" customHeight="1" thickBot="1">
      <c r="A42" s="72">
        <v>19</v>
      </c>
      <c r="B42" s="366"/>
      <c r="C42" s="367"/>
      <c r="D42" s="367"/>
      <c r="E42" s="367"/>
      <c r="F42" s="82">
        <v>0</v>
      </c>
      <c r="G42" s="83" t="s">
        <v>20</v>
      </c>
      <c r="H42" s="63">
        <v>0</v>
      </c>
      <c r="I42" s="64" t="s">
        <v>21</v>
      </c>
      <c r="J42" s="66">
        <v>0.001</v>
      </c>
      <c r="K42" s="65">
        <f t="shared" si="10"/>
        <v>0</v>
      </c>
      <c r="L42" s="67">
        <f t="shared" si="11"/>
        <v>0</v>
      </c>
      <c r="M42" s="76">
        <v>0</v>
      </c>
      <c r="N42" s="74" t="s">
        <v>20</v>
      </c>
      <c r="O42" s="66">
        <v>0</v>
      </c>
      <c r="P42" s="67">
        <f>O42*M42</f>
        <v>0</v>
      </c>
      <c r="Q42" s="76">
        <v>0</v>
      </c>
      <c r="R42" s="64" t="s">
        <v>21</v>
      </c>
      <c r="S42" s="66">
        <v>0</v>
      </c>
      <c r="T42" s="67">
        <f>S42*Q42</f>
        <v>0</v>
      </c>
      <c r="U42" s="68">
        <f>+T42+P42+L42</f>
        <v>0</v>
      </c>
      <c r="V42" s="69">
        <f t="shared" si="14"/>
        <v>0</v>
      </c>
      <c r="W42" s="68">
        <f>U42*V42</f>
        <v>0</v>
      </c>
      <c r="X42" s="122">
        <f>W42+U42</f>
        <v>0</v>
      </c>
      <c r="Y42" s="365">
        <f t="shared" si="15"/>
        <v>0</v>
      </c>
      <c r="Z42" s="365"/>
      <c r="AA42" s="116" t="str">
        <f t="shared" si="16"/>
        <v>sf</v>
      </c>
      <c r="AB42" s="11"/>
    </row>
    <row r="43" spans="1:28" ht="15" customHeight="1" thickBot="1">
      <c r="A43" s="72">
        <v>20</v>
      </c>
      <c r="B43" s="366"/>
      <c r="C43" s="367"/>
      <c r="D43" s="367"/>
      <c r="E43" s="367"/>
      <c r="F43" s="82">
        <v>0</v>
      </c>
      <c r="G43" s="83" t="s">
        <v>20</v>
      </c>
      <c r="H43" s="63">
        <v>0</v>
      </c>
      <c r="I43" s="64" t="s">
        <v>21</v>
      </c>
      <c r="J43" s="66">
        <v>0</v>
      </c>
      <c r="K43" s="65">
        <f t="shared" si="10"/>
        <v>0</v>
      </c>
      <c r="L43" s="67">
        <f t="shared" si="11"/>
        <v>0</v>
      </c>
      <c r="M43" s="76">
        <v>0</v>
      </c>
      <c r="N43" s="74" t="s">
        <v>20</v>
      </c>
      <c r="O43" s="66">
        <v>0</v>
      </c>
      <c r="P43" s="67">
        <f t="shared" si="12"/>
        <v>0</v>
      </c>
      <c r="Q43" s="76">
        <v>0</v>
      </c>
      <c r="R43" s="64" t="s">
        <v>21</v>
      </c>
      <c r="S43" s="66">
        <v>0</v>
      </c>
      <c r="T43" s="67">
        <f t="shared" si="13"/>
        <v>0</v>
      </c>
      <c r="U43" s="68">
        <f t="shared" si="7"/>
        <v>0</v>
      </c>
      <c r="V43" s="69">
        <f t="shared" si="14"/>
        <v>0</v>
      </c>
      <c r="W43" s="68">
        <f t="shared" si="8"/>
        <v>0</v>
      </c>
      <c r="X43" s="122">
        <f t="shared" si="9"/>
        <v>0</v>
      </c>
      <c r="Y43" s="365">
        <f t="shared" si="15"/>
        <v>0</v>
      </c>
      <c r="Z43" s="365"/>
      <c r="AA43" s="116" t="str">
        <f t="shared" si="16"/>
        <v>sf</v>
      </c>
      <c r="AB43" s="11"/>
    </row>
    <row r="44" spans="1:35" ht="15" customHeight="1" thickBot="1">
      <c r="A44" s="60"/>
      <c r="B44" s="411" t="s">
        <v>18</v>
      </c>
      <c r="C44" s="411"/>
      <c r="D44" s="411"/>
      <c r="E44" s="411"/>
      <c r="F44" s="249" t="s">
        <v>190</v>
      </c>
      <c r="G44" s="250"/>
      <c r="H44" s="250"/>
      <c r="I44" s="250"/>
      <c r="J44" s="250"/>
      <c r="K44" s="250"/>
      <c r="L44" s="250"/>
      <c r="M44" s="248" t="s">
        <v>35</v>
      </c>
      <c r="N44" s="77"/>
      <c r="O44" s="77"/>
      <c r="P44" s="77"/>
      <c r="Q44" s="77"/>
      <c r="R44" s="77"/>
      <c r="S44" s="77"/>
      <c r="T44" s="77"/>
      <c r="U44" s="77"/>
      <c r="V44" s="77"/>
      <c r="W44" s="77"/>
      <c r="X44" s="123"/>
      <c r="Y44" s="125"/>
      <c r="Z44" s="127"/>
      <c r="AA44" s="124"/>
      <c r="AB44" s="11"/>
      <c r="AE44" s="2"/>
      <c r="AF44" s="2"/>
      <c r="AG44" s="2"/>
      <c r="AH44" s="5"/>
      <c r="AI44" s="6"/>
    </row>
    <row r="45" spans="1:28" ht="15" customHeight="1" thickBot="1">
      <c r="A45" s="72">
        <v>21</v>
      </c>
      <c r="B45" s="366"/>
      <c r="C45" s="367"/>
      <c r="D45" s="367"/>
      <c r="E45" s="367"/>
      <c r="F45" s="82">
        <v>0</v>
      </c>
      <c r="G45" s="83" t="s">
        <v>20</v>
      </c>
      <c r="H45" s="63">
        <v>0</v>
      </c>
      <c r="I45" s="64" t="s">
        <v>21</v>
      </c>
      <c r="J45" s="66">
        <v>0</v>
      </c>
      <c r="K45" s="65">
        <f aca="true" t="shared" si="17" ref="K45:K50">IF(H45&lt;&gt;0,F45/H45,0)</f>
        <v>0</v>
      </c>
      <c r="L45" s="67">
        <f aca="true" t="shared" si="18" ref="L45:L50">J45*H45</f>
        <v>0</v>
      </c>
      <c r="M45" s="63">
        <v>0</v>
      </c>
      <c r="N45" s="74" t="s">
        <v>20</v>
      </c>
      <c r="O45" s="66">
        <v>0</v>
      </c>
      <c r="P45" s="67">
        <f t="shared" si="12"/>
        <v>0</v>
      </c>
      <c r="Q45" s="63">
        <v>0</v>
      </c>
      <c r="R45" s="64" t="s">
        <v>21</v>
      </c>
      <c r="S45" s="66">
        <v>0</v>
      </c>
      <c r="T45" s="67">
        <f t="shared" si="13"/>
        <v>0</v>
      </c>
      <c r="U45" s="68">
        <f t="shared" si="7"/>
        <v>0</v>
      </c>
      <c r="V45" s="69">
        <f aca="true" t="shared" si="19" ref="V45:V50">SUM($T$11+$T$9+$T$7)</f>
        <v>0</v>
      </c>
      <c r="W45" s="68">
        <f t="shared" si="8"/>
        <v>0</v>
      </c>
      <c r="X45" s="122">
        <f t="shared" si="9"/>
        <v>0</v>
      </c>
      <c r="Y45" s="365">
        <f aca="true" t="shared" si="20" ref="Y45:Y50">IF(F45=0,0,X45/F45)</f>
        <v>0</v>
      </c>
      <c r="Z45" s="365"/>
      <c r="AA45" s="116" t="str">
        <f aca="true" t="shared" si="21" ref="AA45:AA50">+G45</f>
        <v>sf</v>
      </c>
      <c r="AB45" s="11"/>
    </row>
    <row r="46" spans="1:28" ht="15" customHeight="1" thickBot="1">
      <c r="A46" s="72">
        <v>22</v>
      </c>
      <c r="B46" s="366"/>
      <c r="C46" s="367"/>
      <c r="D46" s="367"/>
      <c r="E46" s="367"/>
      <c r="F46" s="82">
        <v>0</v>
      </c>
      <c r="G46" s="83" t="s">
        <v>20</v>
      </c>
      <c r="H46" s="63">
        <v>0</v>
      </c>
      <c r="I46" s="64" t="s">
        <v>21</v>
      </c>
      <c r="J46" s="66">
        <v>0</v>
      </c>
      <c r="K46" s="65">
        <f t="shared" si="17"/>
        <v>0</v>
      </c>
      <c r="L46" s="67">
        <f t="shared" si="18"/>
        <v>0</v>
      </c>
      <c r="M46" s="63">
        <v>0</v>
      </c>
      <c r="N46" s="74" t="s">
        <v>20</v>
      </c>
      <c r="O46" s="66">
        <v>0</v>
      </c>
      <c r="P46" s="67">
        <f t="shared" si="12"/>
        <v>0</v>
      </c>
      <c r="Q46" s="63">
        <v>0</v>
      </c>
      <c r="R46" s="64" t="s">
        <v>21</v>
      </c>
      <c r="S46" s="66">
        <v>0</v>
      </c>
      <c r="T46" s="67">
        <f t="shared" si="13"/>
        <v>0</v>
      </c>
      <c r="U46" s="68">
        <f t="shared" si="7"/>
        <v>0</v>
      </c>
      <c r="V46" s="69">
        <f t="shared" si="19"/>
        <v>0</v>
      </c>
      <c r="W46" s="68">
        <f t="shared" si="8"/>
        <v>0</v>
      </c>
      <c r="X46" s="122">
        <f t="shared" si="9"/>
        <v>0</v>
      </c>
      <c r="Y46" s="365">
        <f t="shared" si="20"/>
        <v>0</v>
      </c>
      <c r="Z46" s="365"/>
      <c r="AA46" s="116" t="str">
        <f t="shared" si="21"/>
        <v>sf</v>
      </c>
      <c r="AB46" s="11"/>
    </row>
    <row r="47" spans="1:28" ht="15" customHeight="1" thickBot="1">
      <c r="A47" s="72">
        <v>23</v>
      </c>
      <c r="B47" s="366"/>
      <c r="C47" s="367"/>
      <c r="D47" s="367"/>
      <c r="E47" s="367"/>
      <c r="F47" s="82">
        <v>0</v>
      </c>
      <c r="G47" s="83" t="s">
        <v>20</v>
      </c>
      <c r="H47" s="63">
        <v>0</v>
      </c>
      <c r="I47" s="64" t="s">
        <v>21</v>
      </c>
      <c r="J47" s="66">
        <v>0</v>
      </c>
      <c r="K47" s="65">
        <f t="shared" si="17"/>
        <v>0</v>
      </c>
      <c r="L47" s="67">
        <f t="shared" si="18"/>
        <v>0</v>
      </c>
      <c r="M47" s="63">
        <v>0</v>
      </c>
      <c r="N47" s="74" t="s">
        <v>20</v>
      </c>
      <c r="O47" s="66">
        <v>0</v>
      </c>
      <c r="P47" s="67">
        <f t="shared" si="12"/>
        <v>0</v>
      </c>
      <c r="Q47" s="63">
        <v>0</v>
      </c>
      <c r="R47" s="64" t="s">
        <v>21</v>
      </c>
      <c r="S47" s="66">
        <v>0</v>
      </c>
      <c r="T47" s="67">
        <f t="shared" si="13"/>
        <v>0</v>
      </c>
      <c r="U47" s="68">
        <f t="shared" si="7"/>
        <v>0</v>
      </c>
      <c r="V47" s="69">
        <f t="shared" si="19"/>
        <v>0</v>
      </c>
      <c r="W47" s="68">
        <f t="shared" si="8"/>
        <v>0</v>
      </c>
      <c r="X47" s="122">
        <f t="shared" si="9"/>
        <v>0</v>
      </c>
      <c r="Y47" s="365">
        <f t="shared" si="20"/>
        <v>0</v>
      </c>
      <c r="Z47" s="365"/>
      <c r="AA47" s="116" t="str">
        <f t="shared" si="21"/>
        <v>sf</v>
      </c>
      <c r="AB47" s="11"/>
    </row>
    <row r="48" spans="1:28" ht="15" customHeight="1" thickBot="1">
      <c r="A48" s="72">
        <v>24</v>
      </c>
      <c r="B48" s="366"/>
      <c r="C48" s="367"/>
      <c r="D48" s="367"/>
      <c r="E48" s="367"/>
      <c r="F48" s="82">
        <v>0</v>
      </c>
      <c r="G48" s="83" t="s">
        <v>20</v>
      </c>
      <c r="H48" s="63">
        <v>0</v>
      </c>
      <c r="I48" s="64" t="s">
        <v>21</v>
      </c>
      <c r="J48" s="66">
        <v>0</v>
      </c>
      <c r="K48" s="65">
        <f t="shared" si="17"/>
        <v>0</v>
      </c>
      <c r="L48" s="67">
        <f t="shared" si="18"/>
        <v>0</v>
      </c>
      <c r="M48" s="63">
        <v>0</v>
      </c>
      <c r="N48" s="74" t="s">
        <v>20</v>
      </c>
      <c r="O48" s="66">
        <v>0</v>
      </c>
      <c r="P48" s="67">
        <f t="shared" si="12"/>
        <v>0</v>
      </c>
      <c r="Q48" s="63">
        <v>0</v>
      </c>
      <c r="R48" s="64" t="s">
        <v>21</v>
      </c>
      <c r="S48" s="66">
        <v>0</v>
      </c>
      <c r="T48" s="67">
        <f t="shared" si="13"/>
        <v>0</v>
      </c>
      <c r="U48" s="68">
        <f t="shared" si="7"/>
        <v>0</v>
      </c>
      <c r="V48" s="69">
        <f t="shared" si="19"/>
        <v>0</v>
      </c>
      <c r="W48" s="68">
        <f t="shared" si="8"/>
        <v>0</v>
      </c>
      <c r="X48" s="122">
        <f t="shared" si="9"/>
        <v>0</v>
      </c>
      <c r="Y48" s="365">
        <f t="shared" si="20"/>
        <v>0</v>
      </c>
      <c r="Z48" s="365"/>
      <c r="AA48" s="116" t="str">
        <f t="shared" si="21"/>
        <v>sf</v>
      </c>
      <c r="AB48" s="11"/>
    </row>
    <row r="49" spans="1:28" ht="15" customHeight="1" thickBot="1">
      <c r="A49" s="72">
        <v>25</v>
      </c>
      <c r="B49" s="366"/>
      <c r="C49" s="367"/>
      <c r="D49" s="367"/>
      <c r="E49" s="367"/>
      <c r="F49" s="82">
        <v>0</v>
      </c>
      <c r="G49" s="83" t="s">
        <v>20</v>
      </c>
      <c r="H49" s="63">
        <v>0</v>
      </c>
      <c r="I49" s="64" t="s">
        <v>21</v>
      </c>
      <c r="J49" s="66">
        <v>0</v>
      </c>
      <c r="K49" s="65">
        <f t="shared" si="17"/>
        <v>0</v>
      </c>
      <c r="L49" s="67">
        <f t="shared" si="18"/>
        <v>0</v>
      </c>
      <c r="M49" s="63">
        <v>0</v>
      </c>
      <c r="N49" s="74" t="s">
        <v>20</v>
      </c>
      <c r="O49" s="66">
        <v>0</v>
      </c>
      <c r="P49" s="67">
        <f t="shared" si="12"/>
        <v>0</v>
      </c>
      <c r="Q49" s="63">
        <v>0</v>
      </c>
      <c r="R49" s="64" t="s">
        <v>21</v>
      </c>
      <c r="S49" s="66">
        <v>0</v>
      </c>
      <c r="T49" s="67">
        <f t="shared" si="13"/>
        <v>0</v>
      </c>
      <c r="U49" s="68">
        <f t="shared" si="7"/>
        <v>0</v>
      </c>
      <c r="V49" s="69">
        <f t="shared" si="19"/>
        <v>0</v>
      </c>
      <c r="W49" s="68">
        <f t="shared" si="8"/>
        <v>0</v>
      </c>
      <c r="X49" s="122">
        <f t="shared" si="9"/>
        <v>0</v>
      </c>
      <c r="Y49" s="365">
        <f t="shared" si="20"/>
        <v>0</v>
      </c>
      <c r="Z49" s="365"/>
      <c r="AA49" s="116" t="str">
        <f t="shared" si="21"/>
        <v>sf</v>
      </c>
      <c r="AB49" s="11"/>
    </row>
    <row r="50" spans="1:28" ht="15" customHeight="1" thickBot="1">
      <c r="A50" s="72">
        <v>26</v>
      </c>
      <c r="B50" s="368"/>
      <c r="C50" s="369"/>
      <c r="D50" s="369"/>
      <c r="E50" s="369"/>
      <c r="F50" s="200">
        <v>0</v>
      </c>
      <c r="G50" s="106" t="s">
        <v>20</v>
      </c>
      <c r="H50" s="201">
        <v>0</v>
      </c>
      <c r="I50" s="202" t="s">
        <v>21</v>
      </c>
      <c r="J50" s="203">
        <v>0</v>
      </c>
      <c r="K50" s="204">
        <f t="shared" si="17"/>
        <v>0</v>
      </c>
      <c r="L50" s="67">
        <f t="shared" si="18"/>
        <v>0</v>
      </c>
      <c r="M50" s="201">
        <v>0</v>
      </c>
      <c r="N50" s="205" t="s">
        <v>20</v>
      </c>
      <c r="O50" s="203">
        <v>0</v>
      </c>
      <c r="P50" s="67">
        <f>O50*M50</f>
        <v>0</v>
      </c>
      <c r="Q50" s="201">
        <v>0</v>
      </c>
      <c r="R50" s="202" t="s">
        <v>21</v>
      </c>
      <c r="S50" s="203">
        <v>0</v>
      </c>
      <c r="T50" s="67">
        <f t="shared" si="13"/>
        <v>0</v>
      </c>
      <c r="U50" s="206">
        <f t="shared" si="7"/>
        <v>0</v>
      </c>
      <c r="V50" s="207">
        <f t="shared" si="19"/>
        <v>0</v>
      </c>
      <c r="W50" s="206">
        <f t="shared" si="8"/>
        <v>0</v>
      </c>
      <c r="X50" s="122">
        <f t="shared" si="9"/>
        <v>0</v>
      </c>
      <c r="Y50" s="370">
        <f t="shared" si="20"/>
        <v>0</v>
      </c>
      <c r="Z50" s="370"/>
      <c r="AA50" s="116" t="str">
        <f t="shared" si="21"/>
        <v>sf</v>
      </c>
      <c r="AB50" s="53"/>
    </row>
    <row r="51" spans="1:28" ht="15" customHeight="1" thickBot="1">
      <c r="A51" s="352" t="s">
        <v>8</v>
      </c>
      <c r="B51" s="353"/>
      <c r="C51" s="353"/>
      <c r="D51" s="353"/>
      <c r="E51" s="353"/>
      <c r="F51" s="353"/>
      <c r="G51" s="354"/>
      <c r="H51" s="108"/>
      <c r="I51" s="109"/>
      <c r="J51" s="362" t="s">
        <v>133</v>
      </c>
      <c r="K51" s="362"/>
      <c r="L51" s="138">
        <f>SUM(L23:L50)</f>
        <v>1E-06</v>
      </c>
      <c r="M51" s="361" t="s">
        <v>132</v>
      </c>
      <c r="N51" s="362"/>
      <c r="O51" s="362"/>
      <c r="P51" s="140">
        <f>SUM(P23:P50)</f>
        <v>0</v>
      </c>
      <c r="Q51" s="361" t="s">
        <v>131</v>
      </c>
      <c r="R51" s="362"/>
      <c r="S51" s="362"/>
      <c r="T51" s="140">
        <f>SUM(T23:T50)</f>
        <v>0</v>
      </c>
      <c r="U51" s="363" t="s">
        <v>135</v>
      </c>
      <c r="V51" s="364"/>
      <c r="W51" s="117">
        <f>SUM(W23:W50)</f>
        <v>0</v>
      </c>
      <c r="X51" s="140">
        <f>SUM(X23:X50)</f>
        <v>1E-06</v>
      </c>
      <c r="Y51" s="112" t="s">
        <v>134</v>
      </c>
      <c r="Z51" s="113"/>
      <c r="AA51" s="114"/>
      <c r="AB51" s="54"/>
    </row>
    <row r="52" spans="1:28" ht="15" customHeight="1" thickBot="1">
      <c r="A52" s="355"/>
      <c r="B52" s="356"/>
      <c r="C52" s="356"/>
      <c r="D52" s="356"/>
      <c r="E52" s="356"/>
      <c r="F52" s="356"/>
      <c r="G52" s="357"/>
      <c r="H52" s="110"/>
      <c r="I52" s="111"/>
      <c r="J52" s="322" t="s">
        <v>128</v>
      </c>
      <c r="K52" s="322"/>
      <c r="L52" s="139">
        <f>IF(X15="Yes",SUM(L23:L50)*W52,0)</f>
        <v>0</v>
      </c>
      <c r="M52" s="321" t="s">
        <v>129</v>
      </c>
      <c r="N52" s="322"/>
      <c r="O52" s="322"/>
      <c r="P52" s="140">
        <f>IF(X13="Yes",SUM(P23:P50)*W52,0)</f>
        <v>0</v>
      </c>
      <c r="Q52" s="321" t="s">
        <v>130</v>
      </c>
      <c r="R52" s="322"/>
      <c r="S52" s="322"/>
      <c r="T52" s="140">
        <f>IF(X17="Yes",SUM(T23:T50)*W52,0)</f>
        <v>0</v>
      </c>
      <c r="U52" s="99" t="s">
        <v>140</v>
      </c>
      <c r="V52" s="119"/>
      <c r="W52" s="120">
        <f>X7+X9+X11</f>
        <v>0</v>
      </c>
      <c r="X52" s="140">
        <f>+T52+P52+L52</f>
        <v>0</v>
      </c>
      <c r="Y52" s="115" t="s">
        <v>139</v>
      </c>
      <c r="Z52" s="115"/>
      <c r="AA52" s="118"/>
      <c r="AB52" s="2"/>
    </row>
    <row r="53" spans="1:14" ht="15" customHeight="1" thickBot="1">
      <c r="A53" s="11"/>
      <c r="B53" s="11"/>
      <c r="C53" s="11"/>
      <c r="D53" s="11"/>
      <c r="E53" s="11"/>
      <c r="F53" s="11"/>
      <c r="G53" s="11"/>
      <c r="H53" s="11"/>
      <c r="I53" s="47"/>
      <c r="J53" s="11"/>
      <c r="K53" s="47"/>
      <c r="L53" s="47"/>
      <c r="M53" s="47"/>
      <c r="N53" s="15"/>
    </row>
    <row r="54" spans="1:27" ht="15" customHeight="1" thickBot="1">
      <c r="A54" s="271" t="s">
        <v>136</v>
      </c>
      <c r="B54" s="272"/>
      <c r="C54" s="272"/>
      <c r="D54" s="272"/>
      <c r="E54" s="272"/>
      <c r="F54" s="272"/>
      <c r="G54" s="272"/>
      <c r="H54" s="273"/>
      <c r="I54" s="11"/>
      <c r="J54" s="358" t="s">
        <v>137</v>
      </c>
      <c r="K54" s="359"/>
      <c r="L54" s="359"/>
      <c r="M54" s="359"/>
      <c r="N54" s="359"/>
      <c r="O54" s="359"/>
      <c r="P54" s="359"/>
      <c r="Q54" s="359"/>
      <c r="R54" s="359"/>
      <c r="S54" s="359"/>
      <c r="T54" s="360"/>
      <c r="V54" s="293" t="s">
        <v>192</v>
      </c>
      <c r="W54" s="294"/>
      <c r="X54" s="294"/>
      <c r="Y54" s="294"/>
      <c r="Z54" s="294"/>
      <c r="AA54" s="295"/>
    </row>
    <row r="55" spans="1:27" ht="15" customHeight="1" thickBot="1">
      <c r="A55" s="350" t="s">
        <v>119</v>
      </c>
      <c r="B55" s="351"/>
      <c r="C55" s="104"/>
      <c r="D55" s="97" t="s">
        <v>98</v>
      </c>
      <c r="E55" s="97"/>
      <c r="F55" s="97"/>
      <c r="G55" s="97"/>
      <c r="H55" s="105"/>
      <c r="I55" s="23"/>
      <c r="J55" s="341" t="s">
        <v>158</v>
      </c>
      <c r="K55" s="342"/>
      <c r="L55" s="342"/>
      <c r="M55" s="342"/>
      <c r="N55" s="342"/>
      <c r="O55" s="342"/>
      <c r="P55" s="342"/>
      <c r="Q55" s="342"/>
      <c r="R55" s="342"/>
      <c r="S55" s="342"/>
      <c r="T55" s="343"/>
      <c r="V55" s="344" t="s">
        <v>191</v>
      </c>
      <c r="W55" s="345"/>
      <c r="X55" s="345"/>
      <c r="Y55" s="346"/>
      <c r="Z55" s="266">
        <f>ROUND(X52+X51,0)</f>
        <v>0</v>
      </c>
      <c r="AA55" s="267"/>
    </row>
    <row r="56" spans="1:28" ht="15" customHeight="1" thickBot="1">
      <c r="A56" s="332" t="s">
        <v>151</v>
      </c>
      <c r="B56" s="333"/>
      <c r="C56" s="334" t="s">
        <v>160</v>
      </c>
      <c r="D56" s="335"/>
      <c r="E56" s="335"/>
      <c r="F56" s="335"/>
      <c r="G56" s="335"/>
      <c r="H56" s="336"/>
      <c r="I56" s="101"/>
      <c r="J56" s="347" t="s">
        <v>186</v>
      </c>
      <c r="K56" s="348"/>
      <c r="L56" s="348"/>
      <c r="M56" s="348"/>
      <c r="N56" s="348"/>
      <c r="O56" s="348"/>
      <c r="P56" s="348"/>
      <c r="Q56" s="348"/>
      <c r="R56" s="348"/>
      <c r="S56" s="348"/>
      <c r="T56" s="349"/>
      <c r="V56" s="263" t="s">
        <v>28</v>
      </c>
      <c r="W56" s="264"/>
      <c r="X56" s="264"/>
      <c r="Y56" s="265"/>
      <c r="Z56" s="339">
        <f>ROUND(W51+T51+T52+P51+P52+L51+L52,0)</f>
        <v>0</v>
      </c>
      <c r="AA56" s="340"/>
      <c r="AB56" s="55"/>
    </row>
    <row r="57" spans="1:27" ht="15" customHeight="1" thickBot="1">
      <c r="A57" s="337" t="s">
        <v>85</v>
      </c>
      <c r="B57" s="338"/>
      <c r="C57" s="84" t="s">
        <v>25</v>
      </c>
      <c r="D57" s="84" t="s">
        <v>22</v>
      </c>
      <c r="E57" s="84" t="s">
        <v>23</v>
      </c>
      <c r="F57" s="84" t="s">
        <v>104</v>
      </c>
      <c r="G57" s="45" t="s">
        <v>24</v>
      </c>
      <c r="H57" s="85" t="s">
        <v>105</v>
      </c>
      <c r="I57" s="2"/>
      <c r="J57" s="291" t="s">
        <v>177</v>
      </c>
      <c r="K57" s="292"/>
      <c r="L57" s="84" t="s">
        <v>187</v>
      </c>
      <c r="M57" s="291" t="s">
        <v>188</v>
      </c>
      <c r="N57" s="292"/>
      <c r="O57" s="84" t="s">
        <v>172</v>
      </c>
      <c r="P57" s="84" t="s">
        <v>87</v>
      </c>
      <c r="Q57" s="84" t="s">
        <v>171</v>
      </c>
      <c r="R57" s="84" t="s">
        <v>86</v>
      </c>
      <c r="S57" s="291" t="s">
        <v>5</v>
      </c>
      <c r="T57" s="292"/>
      <c r="V57" s="263" t="s">
        <v>157</v>
      </c>
      <c r="W57" s="264"/>
      <c r="X57" s="264"/>
      <c r="Y57" s="265"/>
      <c r="Z57" s="266">
        <f>ROUND(Z55-Z56,0)</f>
        <v>0</v>
      </c>
      <c r="AA57" s="267"/>
    </row>
    <row r="58" spans="1:20" ht="15" customHeight="1">
      <c r="A58" s="146" t="s">
        <v>127</v>
      </c>
      <c r="B58" s="95"/>
      <c r="C58" s="152">
        <v>0</v>
      </c>
      <c r="D58" s="153">
        <v>0</v>
      </c>
      <c r="E58" s="153">
        <v>0</v>
      </c>
      <c r="F58" s="154">
        <f>SUM(D58+E58)*$H$85</f>
        <v>0</v>
      </c>
      <c r="G58" s="155">
        <f>SUM(D58:F58)</f>
        <v>0</v>
      </c>
      <c r="H58" s="156">
        <f>C58*G58</f>
        <v>0</v>
      </c>
      <c r="I58" s="2"/>
      <c r="J58" s="233"/>
      <c r="K58" s="15"/>
      <c r="L58" s="15"/>
      <c r="M58" s="2"/>
      <c r="N58" s="2"/>
      <c r="O58" s="15"/>
      <c r="P58" s="15"/>
      <c r="Q58" s="15"/>
      <c r="S58" s="15"/>
      <c r="T58" s="234"/>
    </row>
    <row r="59" spans="1:20" ht="15" customHeight="1">
      <c r="A59" s="7"/>
      <c r="B59" s="2"/>
      <c r="C59" s="2"/>
      <c r="D59" s="2"/>
      <c r="E59" s="2"/>
      <c r="F59" s="2"/>
      <c r="G59" s="2"/>
      <c r="H59" s="16"/>
      <c r="J59" s="81" t="s">
        <v>176</v>
      </c>
      <c r="K59" s="2"/>
      <c r="L59" s="2"/>
      <c r="M59" s="2"/>
      <c r="N59" s="2"/>
      <c r="O59" s="2"/>
      <c r="P59" s="2"/>
      <c r="Q59" s="2"/>
      <c r="S59" s="2"/>
      <c r="T59" s="8"/>
    </row>
    <row r="60" spans="1:27" ht="15" customHeight="1" thickBot="1">
      <c r="A60" s="28" t="s">
        <v>122</v>
      </c>
      <c r="B60" s="29"/>
      <c r="C60" s="18">
        <v>0</v>
      </c>
      <c r="D60" s="19">
        <v>0</v>
      </c>
      <c r="E60" s="19">
        <v>0</v>
      </c>
      <c r="F60" s="87">
        <f>SUM(D60+E60)*$H$85</f>
        <v>0</v>
      </c>
      <c r="G60" s="98">
        <f>SUM(D60:F60)</f>
        <v>0</v>
      </c>
      <c r="H60" s="88">
        <f>C60*G60</f>
        <v>0</v>
      </c>
      <c r="J60" s="7"/>
      <c r="K60" s="2"/>
      <c r="L60" s="107"/>
      <c r="M60" s="253"/>
      <c r="N60" s="254"/>
      <c r="O60" s="18" t="s">
        <v>29</v>
      </c>
      <c r="P60" s="172">
        <v>0</v>
      </c>
      <c r="Q60" s="235">
        <v>0</v>
      </c>
      <c r="R60" s="236">
        <v>0</v>
      </c>
      <c r="S60" s="174">
        <f>SUM(P60:Q60)*R60</f>
        <v>0</v>
      </c>
      <c r="T60" s="176" t="s">
        <v>21</v>
      </c>
      <c r="V60" s="293" t="s">
        <v>138</v>
      </c>
      <c r="W60" s="294"/>
      <c r="X60" s="294"/>
      <c r="Y60" s="294"/>
      <c r="Z60" s="294"/>
      <c r="AA60" s="295"/>
    </row>
    <row r="61" spans="1:30" ht="15" customHeight="1" thickBot="1">
      <c r="A61" s="21"/>
      <c r="B61" s="11"/>
      <c r="C61" s="11"/>
      <c r="D61" s="11"/>
      <c r="E61" s="11"/>
      <c r="F61" s="2"/>
      <c r="G61" s="11"/>
      <c r="H61" s="16"/>
      <c r="J61" s="7"/>
      <c r="K61" s="2"/>
      <c r="L61" s="2"/>
      <c r="M61" s="2"/>
      <c r="N61" s="2"/>
      <c r="O61" s="2"/>
      <c r="P61" s="2"/>
      <c r="Q61" s="2"/>
      <c r="S61" s="2"/>
      <c r="T61" s="8"/>
      <c r="V61" s="285" t="s">
        <v>184</v>
      </c>
      <c r="W61" s="286"/>
      <c r="X61" s="286"/>
      <c r="Y61" s="286"/>
      <c r="Z61" s="286"/>
      <c r="AA61" s="287"/>
      <c r="AB61" s="2"/>
      <c r="AC61" s="2"/>
      <c r="AD61" s="137"/>
    </row>
    <row r="62" spans="1:30" ht="15" customHeight="1" thickBot="1">
      <c r="A62" s="28" t="s">
        <v>121</v>
      </c>
      <c r="B62" s="29"/>
      <c r="C62" s="18">
        <v>0</v>
      </c>
      <c r="D62" s="19">
        <v>0</v>
      </c>
      <c r="E62" s="19">
        <v>0</v>
      </c>
      <c r="F62" s="87">
        <f>SUM(D62+E62)*$H$85</f>
        <v>0</v>
      </c>
      <c r="G62" s="98">
        <f>SUM(D62:F62)</f>
        <v>0</v>
      </c>
      <c r="H62" s="88">
        <f>C62*G62</f>
        <v>0</v>
      </c>
      <c r="J62" s="7"/>
      <c r="K62" s="2"/>
      <c r="L62" s="107"/>
      <c r="M62" s="253"/>
      <c r="N62" s="254"/>
      <c r="O62" s="18" t="s">
        <v>29</v>
      </c>
      <c r="P62" s="172">
        <v>0</v>
      </c>
      <c r="Q62" s="235">
        <v>0</v>
      </c>
      <c r="R62" s="236">
        <v>0</v>
      </c>
      <c r="S62" s="174">
        <f>SUM(P62:Q62)*R62</f>
        <v>0</v>
      </c>
      <c r="T62" s="176" t="s">
        <v>21</v>
      </c>
      <c r="V62" s="288" t="s">
        <v>185</v>
      </c>
      <c r="W62" s="289"/>
      <c r="X62" s="290"/>
      <c r="Y62" s="237">
        <f>+'Item 1 '!Y62</f>
        <v>0</v>
      </c>
      <c r="Z62" s="330">
        <f>ROUND(Z55*Y62,0)</f>
        <v>0</v>
      </c>
      <c r="AA62" s="331"/>
      <c r="AB62" s="2"/>
      <c r="AC62" s="2"/>
      <c r="AD62" s="137"/>
    </row>
    <row r="63" spans="1:29" ht="15" customHeight="1" thickBot="1">
      <c r="A63" s="21"/>
      <c r="B63" s="29"/>
      <c r="C63" s="11"/>
      <c r="D63" s="30"/>
      <c r="E63" s="11"/>
      <c r="F63" s="2"/>
      <c r="G63" s="11"/>
      <c r="H63" s="89"/>
      <c r="J63" s="7"/>
      <c r="K63" s="2"/>
      <c r="L63" s="2"/>
      <c r="M63" s="2"/>
      <c r="N63" s="2"/>
      <c r="O63" s="2"/>
      <c r="P63" s="2"/>
      <c r="Q63" s="2"/>
      <c r="S63" s="2"/>
      <c r="T63" s="8"/>
      <c r="V63" s="15"/>
      <c r="W63" s="255" t="s">
        <v>1</v>
      </c>
      <c r="X63" s="256"/>
      <c r="Y63" s="24">
        <f>SUM(Y62)</f>
        <v>0</v>
      </c>
      <c r="Z63" s="276">
        <f>ROUND(Z62,0)</f>
        <v>0</v>
      </c>
      <c r="AA63" s="277"/>
      <c r="AB63" s="2"/>
      <c r="AC63" s="2"/>
    </row>
    <row r="64" spans="1:29" ht="15" customHeight="1" thickBot="1">
      <c r="A64" s="28" t="s">
        <v>161</v>
      </c>
      <c r="B64" s="29"/>
      <c r="C64" s="18">
        <v>0</v>
      </c>
      <c r="D64" s="19">
        <v>0</v>
      </c>
      <c r="E64" s="19">
        <v>0</v>
      </c>
      <c r="F64" s="87">
        <f>SUM(D64+E64)*$H$85</f>
        <v>0</v>
      </c>
      <c r="G64" s="98">
        <f>SUM(D64:F64)</f>
        <v>0</v>
      </c>
      <c r="H64" s="88">
        <f>C64*G64</f>
        <v>0</v>
      </c>
      <c r="J64" s="7"/>
      <c r="K64" s="2"/>
      <c r="L64" s="107"/>
      <c r="M64" s="253"/>
      <c r="N64" s="254"/>
      <c r="O64" s="18" t="s">
        <v>29</v>
      </c>
      <c r="P64" s="172">
        <v>0</v>
      </c>
      <c r="Q64" s="235">
        <v>0</v>
      </c>
      <c r="R64" s="236">
        <v>0</v>
      </c>
      <c r="S64" s="174">
        <f>SUM(P64:Q64)*R64</f>
        <v>0</v>
      </c>
      <c r="T64" s="176" t="s">
        <v>21</v>
      </c>
      <c r="V64" s="10"/>
      <c r="W64" s="2"/>
      <c r="X64" s="2"/>
      <c r="Y64" s="2"/>
      <c r="AA64" s="2"/>
      <c r="AB64" s="2"/>
      <c r="AC64" s="2"/>
    </row>
    <row r="65" spans="1:29" ht="15" customHeight="1" thickBot="1">
      <c r="A65" s="28"/>
      <c r="B65" s="2"/>
      <c r="C65" s="2"/>
      <c r="D65" s="17"/>
      <c r="E65" s="17"/>
      <c r="F65" s="2"/>
      <c r="G65" s="14"/>
      <c r="H65" s="89"/>
      <c r="J65" s="7"/>
      <c r="K65" s="2"/>
      <c r="L65" s="2"/>
      <c r="M65" s="2"/>
      <c r="N65" s="2"/>
      <c r="O65" s="2"/>
      <c r="P65" s="2"/>
      <c r="Q65" s="2"/>
      <c r="S65" s="2"/>
      <c r="T65" s="8"/>
      <c r="V65" s="257" t="s">
        <v>48</v>
      </c>
      <c r="W65" s="258"/>
      <c r="X65" s="258"/>
      <c r="Y65" s="258"/>
      <c r="Z65" s="258"/>
      <c r="AA65" s="259"/>
      <c r="AB65" s="2"/>
      <c r="AC65" s="2"/>
    </row>
    <row r="66" spans="1:29" ht="15" customHeight="1">
      <c r="A66" s="28" t="s">
        <v>123</v>
      </c>
      <c r="B66" s="29"/>
      <c r="C66" s="18">
        <v>0</v>
      </c>
      <c r="D66" s="19">
        <v>0</v>
      </c>
      <c r="E66" s="19">
        <v>0</v>
      </c>
      <c r="F66" s="87">
        <f>SUM(D66+E66)*$H$85</f>
        <v>0</v>
      </c>
      <c r="G66" s="98">
        <f>SUM(D66:F66)</f>
        <v>0</v>
      </c>
      <c r="H66" s="88">
        <f>C66*G66</f>
        <v>0</v>
      </c>
      <c r="J66" s="7"/>
      <c r="K66" s="2"/>
      <c r="L66" s="107"/>
      <c r="M66" s="253"/>
      <c r="N66" s="254"/>
      <c r="O66" s="18" t="s">
        <v>29</v>
      </c>
      <c r="P66" s="172">
        <v>0</v>
      </c>
      <c r="Q66" s="235">
        <v>0</v>
      </c>
      <c r="R66" s="236">
        <v>0</v>
      </c>
      <c r="S66" s="174">
        <f>SUM(P66:Q66)*R66</f>
        <v>0</v>
      </c>
      <c r="T66" s="176" t="s">
        <v>21</v>
      </c>
      <c r="V66" s="240" t="s">
        <v>145</v>
      </c>
      <c r="W66" s="241"/>
      <c r="X66" s="242"/>
      <c r="Y66" s="243">
        <f>+'Item 1 '!Y66</f>
        <v>0</v>
      </c>
      <c r="Z66" s="283">
        <f>ROUND(Z63+Z55,0)*Y66</f>
        <v>0</v>
      </c>
      <c r="AA66" s="284"/>
      <c r="AB66" s="2"/>
      <c r="AC66" s="2"/>
    </row>
    <row r="67" spans="1:29" ht="15" customHeight="1">
      <c r="A67" s="7"/>
      <c r="B67" s="2"/>
      <c r="C67" s="2"/>
      <c r="D67" s="17"/>
      <c r="E67" s="17"/>
      <c r="F67" s="2"/>
      <c r="G67" s="14"/>
      <c r="H67" s="89"/>
      <c r="J67" s="177"/>
      <c r="K67" s="169"/>
      <c r="L67" s="171"/>
      <c r="M67" s="2"/>
      <c r="N67" s="2"/>
      <c r="O67" s="2"/>
      <c r="P67" s="170"/>
      <c r="Q67" s="171"/>
      <c r="S67" s="169"/>
      <c r="T67" s="178"/>
      <c r="V67" s="278" t="s">
        <v>146</v>
      </c>
      <c r="W67" s="279"/>
      <c r="X67" s="280"/>
      <c r="Y67" s="243">
        <f>+'Item 1 '!Y67</f>
        <v>0</v>
      </c>
      <c r="Z67" s="281">
        <f>ROUND(Z63+Z55,0)*Y67</f>
        <v>0</v>
      </c>
      <c r="AA67" s="282"/>
      <c r="AB67" s="2"/>
      <c r="AC67" s="2"/>
    </row>
    <row r="68" spans="1:29" ht="15" customHeight="1" thickBot="1">
      <c r="A68" s="28" t="s">
        <v>126</v>
      </c>
      <c r="B68" s="29"/>
      <c r="C68" s="18">
        <v>0</v>
      </c>
      <c r="D68" s="19">
        <v>0</v>
      </c>
      <c r="E68" s="19">
        <v>0</v>
      </c>
      <c r="F68" s="87">
        <f>SUM(D68+E68)*$H$85</f>
        <v>0</v>
      </c>
      <c r="G68" s="98">
        <f>SUM(D68:F68)</f>
        <v>0</v>
      </c>
      <c r="H68" s="88">
        <f>C68*G68</f>
        <v>0</v>
      </c>
      <c r="J68" s="7"/>
      <c r="K68" s="2"/>
      <c r="L68" s="107"/>
      <c r="M68" s="253"/>
      <c r="N68" s="254"/>
      <c r="O68" s="18" t="s">
        <v>29</v>
      </c>
      <c r="P68" s="172">
        <v>0</v>
      </c>
      <c r="Q68" s="235">
        <v>0</v>
      </c>
      <c r="R68" s="236">
        <v>0</v>
      </c>
      <c r="S68" s="174">
        <f>SUM(P68:Q68)*R68</f>
        <v>0</v>
      </c>
      <c r="T68" s="176" t="s">
        <v>21</v>
      </c>
      <c r="V68" s="268" t="s">
        <v>147</v>
      </c>
      <c r="W68" s="269"/>
      <c r="X68" s="270"/>
      <c r="Y68" s="243">
        <f>+'Item 1 '!Y68</f>
        <v>0</v>
      </c>
      <c r="Z68" s="251">
        <f>ROUND(Z63+Z55,0)*Y68</f>
        <v>0</v>
      </c>
      <c r="AA68" s="252"/>
      <c r="AB68" s="2"/>
      <c r="AC68" s="2"/>
    </row>
    <row r="69" spans="1:29" ht="15" customHeight="1" thickBot="1">
      <c r="A69" s="7"/>
      <c r="B69" s="2"/>
      <c r="C69" s="2"/>
      <c r="D69" s="17"/>
      <c r="E69" s="17"/>
      <c r="F69" s="2"/>
      <c r="G69" s="14"/>
      <c r="H69" s="89"/>
      <c r="J69" s="177"/>
      <c r="K69" s="169"/>
      <c r="L69" s="171"/>
      <c r="M69" s="2"/>
      <c r="N69" s="2"/>
      <c r="O69" s="170"/>
      <c r="P69" s="170"/>
      <c r="Q69" s="170"/>
      <c r="S69" s="169"/>
      <c r="T69" s="178"/>
      <c r="V69" s="15"/>
      <c r="W69" s="255" t="s">
        <v>1</v>
      </c>
      <c r="X69" s="256"/>
      <c r="Y69" s="3">
        <f>SUM(Y66:Y68)</f>
        <v>0</v>
      </c>
      <c r="Z69" s="276">
        <f>ROUND(Z66+Z67+Z68,0)</f>
        <v>0</v>
      </c>
      <c r="AA69" s="277"/>
      <c r="AB69" s="2"/>
      <c r="AC69" s="2"/>
    </row>
    <row r="70" spans="1:29" ht="15" customHeight="1" thickBot="1">
      <c r="A70" s="28" t="s">
        <v>124</v>
      </c>
      <c r="B70" s="29"/>
      <c r="C70" s="18">
        <v>0</v>
      </c>
      <c r="D70" s="19">
        <v>0</v>
      </c>
      <c r="E70" s="19">
        <v>0</v>
      </c>
      <c r="F70" s="87">
        <f>SUM(D70+E70)*$H$85</f>
        <v>0</v>
      </c>
      <c r="G70" s="98">
        <f>SUM(D70:F70)</f>
        <v>0</v>
      </c>
      <c r="H70" s="88">
        <f>C70*G70</f>
        <v>0</v>
      </c>
      <c r="J70" s="7"/>
      <c r="K70" s="2"/>
      <c r="L70" s="107"/>
      <c r="M70" s="253"/>
      <c r="N70" s="254"/>
      <c r="O70" s="18" t="s">
        <v>29</v>
      </c>
      <c r="P70" s="172">
        <v>0</v>
      </c>
      <c r="Q70" s="235">
        <v>0</v>
      </c>
      <c r="R70" s="236">
        <v>0</v>
      </c>
      <c r="S70" s="174">
        <f>SUM(P70:Q70)*R70</f>
        <v>0</v>
      </c>
      <c r="T70" s="176" t="s">
        <v>21</v>
      </c>
      <c r="V70" s="10"/>
      <c r="W70" s="2"/>
      <c r="X70" s="2"/>
      <c r="Y70" s="2"/>
      <c r="AA70" s="2"/>
      <c r="AB70" s="2"/>
      <c r="AC70" s="2"/>
    </row>
    <row r="71" spans="1:29" ht="15" customHeight="1" thickBot="1">
      <c r="A71" s="7"/>
      <c r="B71" s="2"/>
      <c r="C71" s="2"/>
      <c r="D71" s="17"/>
      <c r="E71" s="17"/>
      <c r="F71" s="2"/>
      <c r="G71" s="14"/>
      <c r="H71" s="89"/>
      <c r="J71" s="7"/>
      <c r="K71" s="2"/>
      <c r="L71" s="2"/>
      <c r="M71" s="2"/>
      <c r="N71" s="2"/>
      <c r="O71" s="2"/>
      <c r="P71" s="2"/>
      <c r="Q71" s="2"/>
      <c r="S71" s="2"/>
      <c r="T71" s="8"/>
      <c r="V71" s="257" t="s">
        <v>75</v>
      </c>
      <c r="W71" s="258"/>
      <c r="X71" s="258"/>
      <c r="Y71" s="258"/>
      <c r="Z71" s="258"/>
      <c r="AA71" s="259"/>
      <c r="AB71" s="2"/>
      <c r="AC71" s="2"/>
    </row>
    <row r="72" spans="1:29" ht="15" customHeight="1" thickBot="1">
      <c r="A72" s="28" t="s">
        <v>125</v>
      </c>
      <c r="B72" s="29"/>
      <c r="C72" s="18">
        <v>0</v>
      </c>
      <c r="D72" s="19">
        <v>0</v>
      </c>
      <c r="E72" s="19">
        <v>0</v>
      </c>
      <c r="F72" s="87">
        <f>SUM(D72+E72)*$H$85</f>
        <v>0</v>
      </c>
      <c r="G72" s="98">
        <f>SUM(D72:F72)</f>
        <v>0</v>
      </c>
      <c r="H72" s="88">
        <f>C72*G72</f>
        <v>0</v>
      </c>
      <c r="J72" s="81" t="s">
        <v>197</v>
      </c>
      <c r="K72" s="2"/>
      <c r="L72" s="2"/>
      <c r="M72" s="2"/>
      <c r="N72" s="2"/>
      <c r="O72" s="2"/>
      <c r="P72" s="2"/>
      <c r="Q72" s="2"/>
      <c r="S72" s="2"/>
      <c r="T72" s="8"/>
      <c r="V72" s="260" t="s">
        <v>189</v>
      </c>
      <c r="W72" s="261"/>
      <c r="X72" s="262"/>
      <c r="Y72" s="237">
        <f>+'Item 1 '!Y72</f>
        <v>0</v>
      </c>
      <c r="Z72" s="312">
        <f>ROUND(Z63+Z55,0)*Y72</f>
        <v>0</v>
      </c>
      <c r="AA72" s="284"/>
      <c r="AB72" s="2"/>
      <c r="AC72" s="2"/>
    </row>
    <row r="73" spans="1:29" ht="15" customHeight="1">
      <c r="A73" s="7"/>
      <c r="B73" s="2"/>
      <c r="C73" s="2"/>
      <c r="D73" s="17"/>
      <c r="E73" s="17"/>
      <c r="F73" s="2"/>
      <c r="G73" s="14"/>
      <c r="H73" s="89"/>
      <c r="J73" s="7"/>
      <c r="K73" s="2"/>
      <c r="L73" s="107"/>
      <c r="M73" s="253"/>
      <c r="N73" s="254"/>
      <c r="O73" s="18" t="s">
        <v>29</v>
      </c>
      <c r="P73" s="172">
        <v>0</v>
      </c>
      <c r="Q73" s="235">
        <v>0</v>
      </c>
      <c r="R73" s="236">
        <v>0</v>
      </c>
      <c r="S73" s="174">
        <f>SUM(P73:Q73)*R73</f>
        <v>0</v>
      </c>
      <c r="T73" s="176" t="s">
        <v>21</v>
      </c>
      <c r="V73" s="278" t="s">
        <v>71</v>
      </c>
      <c r="W73" s="279"/>
      <c r="X73" s="280"/>
      <c r="Y73" s="26">
        <f>+'Item 1 '!Y73</f>
        <v>0</v>
      </c>
      <c r="Z73" s="281">
        <f>ROUND(Z69+Z63+Z55,0)*Y73</f>
        <v>0</v>
      </c>
      <c r="AA73" s="282"/>
      <c r="AB73" s="2"/>
      <c r="AC73" s="2"/>
    </row>
    <row r="74" spans="1:29" ht="15" customHeight="1" thickBot="1">
      <c r="A74" s="28" t="s">
        <v>120</v>
      </c>
      <c r="B74" s="29"/>
      <c r="C74" s="18">
        <v>0</v>
      </c>
      <c r="D74" s="19">
        <v>0</v>
      </c>
      <c r="E74" s="19">
        <v>0</v>
      </c>
      <c r="F74" s="87">
        <f>SUM(D74+E74)*$H$85</f>
        <v>0</v>
      </c>
      <c r="G74" s="98">
        <f>SUM(D74:F74)</f>
        <v>0</v>
      </c>
      <c r="H74" s="88">
        <f>C74*G74</f>
        <v>0</v>
      </c>
      <c r="J74" s="7"/>
      <c r="K74" s="2"/>
      <c r="L74" s="244"/>
      <c r="M74" s="253"/>
      <c r="N74" s="254"/>
      <c r="O74" s="18" t="s">
        <v>29</v>
      </c>
      <c r="P74" s="172">
        <v>0</v>
      </c>
      <c r="Q74" s="235">
        <v>0</v>
      </c>
      <c r="R74" s="236">
        <v>0</v>
      </c>
      <c r="S74" s="174">
        <f>SUM(P74:Q74)*R74</f>
        <v>0</v>
      </c>
      <c r="T74" s="176" t="s">
        <v>21</v>
      </c>
      <c r="V74" s="268" t="s">
        <v>71</v>
      </c>
      <c r="W74" s="269"/>
      <c r="X74" s="270"/>
      <c r="Y74" s="27">
        <f>+'Item 1 '!Y74</f>
        <v>0</v>
      </c>
      <c r="Z74" s="251">
        <f>ROUND(Z69+Z63+Z55,0)*Y74</f>
        <v>0</v>
      </c>
      <c r="AA74" s="252"/>
      <c r="AB74" s="2"/>
      <c r="AC74" s="2"/>
    </row>
    <row r="75" spans="1:29" ht="15" customHeight="1" thickBot="1">
      <c r="A75" s="7"/>
      <c r="B75" s="2"/>
      <c r="C75" s="2"/>
      <c r="D75" s="17"/>
      <c r="E75" s="17"/>
      <c r="F75" s="2"/>
      <c r="G75" s="14"/>
      <c r="H75" s="89"/>
      <c r="J75" s="7"/>
      <c r="K75" s="2"/>
      <c r="L75" s="107"/>
      <c r="M75" s="253"/>
      <c r="N75" s="254"/>
      <c r="O75" s="18" t="s">
        <v>29</v>
      </c>
      <c r="P75" s="172">
        <v>0</v>
      </c>
      <c r="Q75" s="235">
        <v>0</v>
      </c>
      <c r="R75" s="236">
        <v>0</v>
      </c>
      <c r="S75" s="174">
        <f>SUM(P75:Q75)*R75</f>
        <v>0</v>
      </c>
      <c r="T75" s="176" t="s">
        <v>21</v>
      </c>
      <c r="V75" s="245"/>
      <c r="W75" s="238" t="s">
        <v>1</v>
      </c>
      <c r="X75" s="239"/>
      <c r="Y75" s="3">
        <f>SUM(Y72:Y74)</f>
        <v>0</v>
      </c>
      <c r="Z75" s="276">
        <f>ROUND(Z72+Z73+Z74,0)</f>
        <v>0</v>
      </c>
      <c r="AA75" s="277"/>
      <c r="AB75" s="2"/>
      <c r="AC75" s="2"/>
    </row>
    <row r="76" spans="1:29" ht="15" customHeight="1" thickBot="1">
      <c r="A76" s="81" t="s">
        <v>150</v>
      </c>
      <c r="B76" s="2"/>
      <c r="C76" s="2"/>
      <c r="D76" s="17"/>
      <c r="E76" s="17"/>
      <c r="F76" s="2"/>
      <c r="G76" s="14"/>
      <c r="H76" s="89"/>
      <c r="J76" s="7"/>
      <c r="K76" s="2"/>
      <c r="L76" s="107"/>
      <c r="M76" s="253"/>
      <c r="N76" s="254"/>
      <c r="O76" s="18" t="s">
        <v>29</v>
      </c>
      <c r="P76" s="172">
        <v>0</v>
      </c>
      <c r="Q76" s="235">
        <v>0</v>
      </c>
      <c r="R76" s="236">
        <v>0</v>
      </c>
      <c r="S76" s="174">
        <f>SUM(P76:Q76)*R76</f>
        <v>0</v>
      </c>
      <c r="T76" s="176" t="s">
        <v>21</v>
      </c>
      <c r="V76" s="10"/>
      <c r="W76" s="2"/>
      <c r="X76" s="2"/>
      <c r="Y76" s="2"/>
      <c r="AA76" s="2"/>
      <c r="AB76" s="2"/>
      <c r="AC76" s="2"/>
    </row>
    <row r="77" spans="1:29" ht="15" customHeight="1" thickBot="1">
      <c r="A77" s="28" t="s">
        <v>168</v>
      </c>
      <c r="B77" s="29"/>
      <c r="C77" s="18">
        <v>0</v>
      </c>
      <c r="D77" s="19">
        <v>0</v>
      </c>
      <c r="E77" s="19">
        <v>0</v>
      </c>
      <c r="F77" s="87">
        <f>SUM(D77+E77)*$H$85</f>
        <v>0</v>
      </c>
      <c r="G77" s="98">
        <f>SUM(D77:F77)</f>
        <v>0</v>
      </c>
      <c r="H77" s="88">
        <f>C77*G77</f>
        <v>0</v>
      </c>
      <c r="J77" s="7"/>
      <c r="K77" s="2"/>
      <c r="L77" s="107"/>
      <c r="M77" s="253"/>
      <c r="N77" s="254"/>
      <c r="O77" s="18" t="s">
        <v>29</v>
      </c>
      <c r="P77" s="172">
        <v>0</v>
      </c>
      <c r="Q77" s="235">
        <v>0</v>
      </c>
      <c r="R77" s="236">
        <v>0</v>
      </c>
      <c r="S77" s="246">
        <f>SUM(P77:Q77)*R77</f>
        <v>0</v>
      </c>
      <c r="T77" s="247" t="s">
        <v>21</v>
      </c>
      <c r="V77" s="257" t="s">
        <v>148</v>
      </c>
      <c r="W77" s="258"/>
      <c r="X77" s="258"/>
      <c r="Y77" s="258"/>
      <c r="Z77" s="258"/>
      <c r="AA77" s="259"/>
      <c r="AB77" s="2"/>
      <c r="AC77" s="2"/>
    </row>
    <row r="78" spans="1:29" ht="15" customHeight="1">
      <c r="A78" s="28" t="s">
        <v>168</v>
      </c>
      <c r="B78" s="29"/>
      <c r="C78" s="18">
        <v>0</v>
      </c>
      <c r="D78" s="19">
        <v>0</v>
      </c>
      <c r="E78" s="19">
        <v>0</v>
      </c>
      <c r="F78" s="87">
        <f>SUM(D78+E78)*$H$85</f>
        <v>0</v>
      </c>
      <c r="G78" s="98">
        <f>SUM(D78:F78)</f>
        <v>0</v>
      </c>
      <c r="H78" s="88">
        <f>C78*G78</f>
        <v>0</v>
      </c>
      <c r="J78" s="7"/>
      <c r="K78" s="2"/>
      <c r="L78" s="13"/>
      <c r="M78" s="2"/>
      <c r="N78" s="2"/>
      <c r="O78" s="2"/>
      <c r="P78" s="2"/>
      <c r="Q78" s="173"/>
      <c r="R78" s="173" t="s">
        <v>5</v>
      </c>
      <c r="S78" s="175">
        <f>SUM(S73:S77)</f>
        <v>0</v>
      </c>
      <c r="T78" s="16" t="s">
        <v>21</v>
      </c>
      <c r="V78" s="260" t="s">
        <v>143</v>
      </c>
      <c r="W78" s="261"/>
      <c r="X78" s="262"/>
      <c r="Y78" s="243">
        <f>+'Item 1 '!Y78</f>
        <v>0</v>
      </c>
      <c r="Z78" s="283">
        <f>ROUND(Z75+Z69+Z63+Z55,0)*Y78</f>
        <v>0</v>
      </c>
      <c r="AA78" s="284"/>
      <c r="AB78" s="2"/>
      <c r="AC78" s="2"/>
    </row>
    <row r="79" spans="1:29" ht="15" customHeight="1" thickBot="1">
      <c r="A79" s="28" t="s">
        <v>168</v>
      </c>
      <c r="B79" s="29"/>
      <c r="C79" s="18">
        <v>0</v>
      </c>
      <c r="D79" s="19">
        <v>0</v>
      </c>
      <c r="E79" s="19">
        <v>0</v>
      </c>
      <c r="F79" s="87">
        <f>SUM(D79+E79)*$H$85</f>
        <v>0</v>
      </c>
      <c r="G79" s="98">
        <f>SUM(D79:F79)</f>
        <v>0</v>
      </c>
      <c r="H79" s="132">
        <f>C79*G79</f>
        <v>0</v>
      </c>
      <c r="J79" s="81" t="s">
        <v>197</v>
      </c>
      <c r="K79" s="2"/>
      <c r="L79" s="2"/>
      <c r="M79" s="2"/>
      <c r="N79" s="2"/>
      <c r="O79" s="2"/>
      <c r="P79" s="2"/>
      <c r="Q79" s="2"/>
      <c r="R79" s="2"/>
      <c r="S79" s="2"/>
      <c r="T79" s="8"/>
      <c r="V79" s="166" t="s">
        <v>144</v>
      </c>
      <c r="W79" s="167"/>
      <c r="X79" s="168"/>
      <c r="Y79" s="243">
        <f>+'Item 1 '!Y79</f>
        <v>0</v>
      </c>
      <c r="Z79" s="251">
        <f>ROUND(Z75+Z69+Z63+Z55,0)*Y79</f>
        <v>0</v>
      </c>
      <c r="AA79" s="252"/>
      <c r="AB79" s="2"/>
      <c r="AC79" s="2"/>
    </row>
    <row r="80" spans="1:29" ht="15" customHeight="1" thickBot="1">
      <c r="A80" s="7"/>
      <c r="B80" s="2"/>
      <c r="C80" s="2"/>
      <c r="D80" s="2"/>
      <c r="E80" s="2"/>
      <c r="F80" s="327" t="s">
        <v>5</v>
      </c>
      <c r="G80" s="327"/>
      <c r="H80" s="89">
        <f>SUM(H77:H79)</f>
        <v>0</v>
      </c>
      <c r="J80" s="7"/>
      <c r="K80" s="2"/>
      <c r="L80" s="107"/>
      <c r="M80" s="253"/>
      <c r="N80" s="254"/>
      <c r="O80" s="18" t="s">
        <v>29</v>
      </c>
      <c r="P80" s="172">
        <v>0</v>
      </c>
      <c r="Q80" s="235">
        <v>0</v>
      </c>
      <c r="R80" s="236">
        <v>0</v>
      </c>
      <c r="S80" s="174">
        <f>SUM(P80:Q80)*R80</f>
        <v>0</v>
      </c>
      <c r="T80" s="176" t="s">
        <v>21</v>
      </c>
      <c r="V80" s="15"/>
      <c r="W80" s="255" t="s">
        <v>1</v>
      </c>
      <c r="X80" s="256"/>
      <c r="Y80" s="24">
        <f>SUM(Y78:Y79)</f>
        <v>0</v>
      </c>
      <c r="Z80" s="276">
        <f>ROUND(Z78+Z79,0)</f>
        <v>0</v>
      </c>
      <c r="AA80" s="277"/>
      <c r="AB80" s="2"/>
      <c r="AC80" s="2"/>
    </row>
    <row r="81" spans="1:29" ht="15" customHeight="1" thickBot="1">
      <c r="A81" s="291" t="s">
        <v>169</v>
      </c>
      <c r="B81" s="326"/>
      <c r="C81" s="326"/>
      <c r="D81" s="326"/>
      <c r="E81" s="326"/>
      <c r="F81" s="326"/>
      <c r="G81" s="326"/>
      <c r="H81" s="292"/>
      <c r="J81" s="7"/>
      <c r="K81" s="2"/>
      <c r="L81" s="107"/>
      <c r="M81" s="253"/>
      <c r="N81" s="254"/>
      <c r="O81" s="18" t="s">
        <v>29</v>
      </c>
      <c r="P81" s="172">
        <v>0</v>
      </c>
      <c r="Q81" s="235">
        <v>0</v>
      </c>
      <c r="R81" s="236">
        <v>0</v>
      </c>
      <c r="S81" s="174">
        <f>SUM(P81:Q81)*R81</f>
        <v>0</v>
      </c>
      <c r="T81" s="176" t="s">
        <v>21</v>
      </c>
      <c r="V81" s="2"/>
      <c r="AA81" s="2"/>
      <c r="AB81" s="2"/>
      <c r="AC81" s="2"/>
    </row>
    <row r="82" spans="1:29" ht="15" customHeight="1" thickBot="1">
      <c r="A82" s="160" t="s">
        <v>99</v>
      </c>
      <c r="B82" s="161" t="s">
        <v>101</v>
      </c>
      <c r="C82" s="407" t="s">
        <v>102</v>
      </c>
      <c r="D82" s="408"/>
      <c r="E82" s="409"/>
      <c r="F82" s="405" t="s">
        <v>170</v>
      </c>
      <c r="G82" s="406"/>
      <c r="H82" s="158" t="s">
        <v>9</v>
      </c>
      <c r="J82" s="7"/>
      <c r="K82" s="2"/>
      <c r="L82" s="107"/>
      <c r="M82" s="253"/>
      <c r="N82" s="254"/>
      <c r="O82" s="18" t="s">
        <v>29</v>
      </c>
      <c r="P82" s="172">
        <v>0</v>
      </c>
      <c r="Q82" s="235">
        <v>0</v>
      </c>
      <c r="R82" s="236">
        <v>0</v>
      </c>
      <c r="S82" s="174">
        <f>SUM(P82:Q82)*R82</f>
        <v>0</v>
      </c>
      <c r="T82" s="176" t="s">
        <v>21</v>
      </c>
      <c r="V82" s="10"/>
      <c r="W82" s="2"/>
      <c r="X82" s="2"/>
      <c r="Y82" s="2"/>
      <c r="AA82" s="2"/>
      <c r="AB82" s="2"/>
      <c r="AC82" s="2"/>
    </row>
    <row r="83" spans="1:29" ht="14.25" customHeight="1" thickBot="1">
      <c r="A83" s="150">
        <f>+'Item 1 '!A83</f>
        <v>0.062</v>
      </c>
      <c r="B83" s="186">
        <f>+'Item 1 '!B83</f>
        <v>0.008</v>
      </c>
      <c r="C83" s="28" t="s">
        <v>163</v>
      </c>
      <c r="D83" s="163">
        <f>+'Item 1 '!D83</f>
        <v>0</v>
      </c>
      <c r="E83" s="147" t="s">
        <v>165</v>
      </c>
      <c r="F83" s="324">
        <f>+'Item 1 '!F83:G83</f>
        <v>0</v>
      </c>
      <c r="G83" s="325"/>
      <c r="H83" s="159" t="s">
        <v>166</v>
      </c>
      <c r="J83" s="7"/>
      <c r="K83" s="2"/>
      <c r="L83" s="244"/>
      <c r="M83" s="253"/>
      <c r="N83" s="254"/>
      <c r="O83" s="18" t="s">
        <v>29</v>
      </c>
      <c r="P83" s="172">
        <v>0</v>
      </c>
      <c r="Q83" s="235">
        <v>0</v>
      </c>
      <c r="R83" s="236">
        <v>0</v>
      </c>
      <c r="S83" s="174">
        <f>SUM(P83:Q83)*R83</f>
        <v>0</v>
      </c>
      <c r="T83" s="176" t="s">
        <v>21</v>
      </c>
      <c r="V83" s="271" t="s">
        <v>3</v>
      </c>
      <c r="W83" s="272"/>
      <c r="X83" s="273"/>
      <c r="Y83" s="141">
        <f>+Y80+Y75+Y69+Y63</f>
        <v>0</v>
      </c>
      <c r="Z83" s="274">
        <f>ROUND(Z80+Z75+Z69+Z63+Z55,0)</f>
        <v>0</v>
      </c>
      <c r="AA83" s="275"/>
      <c r="AB83" s="56"/>
      <c r="AC83" s="2"/>
    </row>
    <row r="84" spans="1:29" ht="15" customHeight="1" thickBot="1">
      <c r="A84" s="162" t="s">
        <v>100</v>
      </c>
      <c r="B84" s="161" t="s">
        <v>103</v>
      </c>
      <c r="C84" s="7" t="s">
        <v>164</v>
      </c>
      <c r="D84" s="164">
        <f>+'Item 1 '!D84</f>
        <v>0</v>
      </c>
      <c r="E84" s="147" t="s">
        <v>87</v>
      </c>
      <c r="F84" s="424">
        <f>+'Item 1 '!F85:G85</f>
        <v>0</v>
      </c>
      <c r="G84" s="406"/>
      <c r="H84" s="80" t="s">
        <v>167</v>
      </c>
      <c r="J84" s="7"/>
      <c r="K84" s="2"/>
      <c r="L84" s="107"/>
      <c r="M84" s="253"/>
      <c r="N84" s="254"/>
      <c r="O84" s="18" t="s">
        <v>29</v>
      </c>
      <c r="P84" s="172">
        <v>0</v>
      </c>
      <c r="Q84" s="235">
        <v>0</v>
      </c>
      <c r="R84" s="236">
        <v>0</v>
      </c>
      <c r="S84" s="246">
        <f>SUM(P84:Q84)*R84</f>
        <v>0</v>
      </c>
      <c r="T84" s="247" t="s">
        <v>21</v>
      </c>
      <c r="V84" s="263" t="s">
        <v>28</v>
      </c>
      <c r="W84" s="264"/>
      <c r="X84" s="264"/>
      <c r="Y84" s="265"/>
      <c r="Z84" s="328">
        <f>ROUND(Z80+Z79+Z78+Z75+Z74+Z73+Z72+Z69+Z68+Z67+Z66+Z63+Z62+Z56+Z55,0)/2</f>
        <v>0</v>
      </c>
      <c r="AA84" s="329"/>
      <c r="AB84" s="2"/>
      <c r="AC84" s="2"/>
    </row>
    <row r="85" spans="1:29" ht="15" customHeight="1" thickBot="1">
      <c r="A85" s="150">
        <f>+'Item 1 '!A85</f>
        <v>0.0145</v>
      </c>
      <c r="B85" s="186">
        <f>+'Item 1 '!B85</f>
        <v>0</v>
      </c>
      <c r="C85" s="9" t="s">
        <v>162</v>
      </c>
      <c r="D85" s="165">
        <f>+'Item 1 '!D85</f>
        <v>50000</v>
      </c>
      <c r="E85" s="149">
        <f>SUM(D84*D83)/D85</f>
        <v>0</v>
      </c>
      <c r="F85" s="324">
        <v>0</v>
      </c>
      <c r="G85" s="325"/>
      <c r="H85" s="151">
        <f>+F85+F83+B83+B85+A85+A83+E85</f>
        <v>0.08449999999999999</v>
      </c>
      <c r="J85" s="9"/>
      <c r="K85" s="10"/>
      <c r="L85" s="179"/>
      <c r="M85" s="10"/>
      <c r="N85" s="10"/>
      <c r="O85" s="10"/>
      <c r="P85" s="10"/>
      <c r="Q85" s="180"/>
      <c r="R85" s="180" t="s">
        <v>5</v>
      </c>
      <c r="S85" s="181">
        <f>SUM(S80:S84)</f>
        <v>0</v>
      </c>
      <c r="T85" s="182" t="s">
        <v>21</v>
      </c>
      <c r="V85" s="263" t="s">
        <v>157</v>
      </c>
      <c r="W85" s="264"/>
      <c r="X85" s="264"/>
      <c r="Y85" s="265"/>
      <c r="Z85" s="266">
        <f>ROUND(Z83-Z84,0)</f>
        <v>0</v>
      </c>
      <c r="AA85" s="267"/>
      <c r="AB85" s="2"/>
      <c r="AC85" s="2"/>
    </row>
    <row r="86" spans="1:29" ht="15" customHeight="1" thickBot="1">
      <c r="A86" s="217"/>
      <c r="B86" s="217"/>
      <c r="C86" s="209"/>
      <c r="D86" s="219"/>
      <c r="E86" s="217"/>
      <c r="F86" s="217"/>
      <c r="G86" s="217"/>
      <c r="H86" s="220"/>
      <c r="I86" s="209"/>
      <c r="J86" s="209"/>
      <c r="K86" s="209"/>
      <c r="L86" s="210"/>
      <c r="M86" s="209"/>
      <c r="N86" s="209"/>
      <c r="O86" s="221"/>
      <c r="P86" s="221"/>
      <c r="Q86" s="222"/>
      <c r="R86" s="223"/>
      <c r="S86" s="209"/>
      <c r="T86" s="224"/>
      <c r="U86" s="224"/>
      <c r="V86" s="224"/>
      <c r="W86" s="224"/>
      <c r="X86" s="218"/>
      <c r="Y86" s="209"/>
      <c r="Z86" s="209"/>
      <c r="AA86" s="209"/>
      <c r="AB86" s="2"/>
      <c r="AC86" s="2"/>
    </row>
    <row r="87" spans="1:28" ht="15" customHeight="1" thickBot="1">
      <c r="A87" s="45" t="s">
        <v>78</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94"/>
      <c r="AB87" s="2"/>
    </row>
    <row r="88" spans="1:28" ht="15" customHeight="1">
      <c r="A88" s="22">
        <v>1</v>
      </c>
      <c r="B88" s="22"/>
      <c r="C88" s="22"/>
      <c r="D88" s="22"/>
      <c r="E88" s="95"/>
      <c r="F88" s="95"/>
      <c r="G88" s="95"/>
      <c r="H88" s="95"/>
      <c r="I88" s="95"/>
      <c r="J88" s="95"/>
      <c r="K88" s="95"/>
      <c r="L88" s="95"/>
      <c r="M88" s="95"/>
      <c r="N88" s="95"/>
      <c r="O88" s="95"/>
      <c r="P88" s="95"/>
      <c r="Q88" s="95"/>
      <c r="R88" s="95"/>
      <c r="S88" s="95"/>
      <c r="T88" s="95"/>
      <c r="U88" s="95"/>
      <c r="V88" s="95"/>
      <c r="W88" s="95"/>
      <c r="X88" s="95"/>
      <c r="Y88" s="95"/>
      <c r="Z88" s="95"/>
      <c r="AA88" s="95"/>
      <c r="AB88" s="43"/>
    </row>
    <row r="89" spans="1:28" ht="15" customHeight="1">
      <c r="A89" s="22">
        <v>2</v>
      </c>
      <c r="B89" s="22"/>
      <c r="C89" s="22"/>
      <c r="D89" s="22"/>
      <c r="E89" s="96"/>
      <c r="F89" s="96"/>
      <c r="G89" s="96"/>
      <c r="H89" s="96"/>
      <c r="I89" s="96"/>
      <c r="J89" s="96"/>
      <c r="K89" s="96"/>
      <c r="L89" s="96"/>
      <c r="M89" s="96"/>
      <c r="N89" s="96"/>
      <c r="O89" s="96"/>
      <c r="P89" s="96"/>
      <c r="Q89" s="96"/>
      <c r="X89" s="96"/>
      <c r="Y89" s="96"/>
      <c r="Z89" s="96"/>
      <c r="AA89" s="96"/>
      <c r="AB89" s="43"/>
    </row>
    <row r="90" spans="1:28" ht="15" customHeight="1">
      <c r="A90" s="22">
        <v>3</v>
      </c>
      <c r="B90" s="22"/>
      <c r="C90" s="22"/>
      <c r="D90" s="22"/>
      <c r="E90" s="96"/>
      <c r="F90" s="96"/>
      <c r="G90" s="96"/>
      <c r="H90" s="96"/>
      <c r="I90" s="96"/>
      <c r="J90" s="96"/>
      <c r="K90" s="96"/>
      <c r="L90" s="96"/>
      <c r="M90" s="96"/>
      <c r="N90" s="96"/>
      <c r="O90" s="96"/>
      <c r="P90" s="96"/>
      <c r="Q90" s="96"/>
      <c r="X90" s="96"/>
      <c r="Y90" s="96"/>
      <c r="Z90" s="96"/>
      <c r="AA90" s="96"/>
      <c r="AB90" s="43"/>
    </row>
    <row r="91" spans="1:28" ht="15" customHeight="1">
      <c r="A91" s="22">
        <v>4</v>
      </c>
      <c r="B91" s="22"/>
      <c r="C91" s="22"/>
      <c r="D91" s="22"/>
      <c r="E91" s="96"/>
      <c r="F91" s="96"/>
      <c r="G91" s="96"/>
      <c r="H91" s="96"/>
      <c r="I91" s="96"/>
      <c r="J91" s="96"/>
      <c r="K91" s="96"/>
      <c r="L91" s="96"/>
      <c r="M91" s="96"/>
      <c r="N91" s="96"/>
      <c r="O91" s="96"/>
      <c r="P91" s="96"/>
      <c r="Q91" s="96"/>
      <c r="X91" s="96"/>
      <c r="Y91" s="96"/>
      <c r="Z91" s="96"/>
      <c r="AA91" s="96"/>
      <c r="AB91" s="43"/>
    </row>
    <row r="92" spans="1:28" ht="15" customHeight="1">
      <c r="A92" s="22">
        <v>5</v>
      </c>
      <c r="B92" s="22"/>
      <c r="C92" s="22"/>
      <c r="D92" s="22"/>
      <c r="H92" s="96"/>
      <c r="I92" s="96"/>
      <c r="J92" s="96"/>
      <c r="K92" s="96"/>
      <c r="L92" s="96"/>
      <c r="M92" s="96"/>
      <c r="N92" s="96"/>
      <c r="O92" s="96"/>
      <c r="P92" s="96"/>
      <c r="Q92" s="96"/>
      <c r="X92" s="96"/>
      <c r="Y92" s="96"/>
      <c r="Z92" s="96"/>
      <c r="AA92" s="96"/>
      <c r="AB92" s="43"/>
    </row>
    <row r="93" spans="1:28" ht="15" customHeight="1">
      <c r="A93" s="22">
        <v>6</v>
      </c>
      <c r="B93" s="22"/>
      <c r="C93" s="22"/>
      <c r="D93" s="22"/>
      <c r="H93" s="96"/>
      <c r="I93" s="96"/>
      <c r="J93" s="96"/>
      <c r="K93" s="96"/>
      <c r="L93" s="96"/>
      <c r="M93" s="96"/>
      <c r="N93" s="96"/>
      <c r="O93" s="96"/>
      <c r="P93" s="96"/>
      <c r="Q93" s="96"/>
      <c r="X93" s="96"/>
      <c r="Y93" s="96"/>
      <c r="Z93" s="96"/>
      <c r="AA93" s="96"/>
      <c r="AB93" s="43"/>
    </row>
    <row r="94" spans="1:28" ht="15" customHeight="1">
      <c r="A94" s="22">
        <v>7</v>
      </c>
      <c r="B94" s="22"/>
      <c r="C94" s="22"/>
      <c r="D94" s="22"/>
      <c r="E94" s="96"/>
      <c r="F94" s="96"/>
      <c r="G94" s="96"/>
      <c r="H94" s="96"/>
      <c r="I94" s="96"/>
      <c r="J94" s="96"/>
      <c r="K94" s="96"/>
      <c r="L94" s="96"/>
      <c r="M94" s="96"/>
      <c r="N94" s="96"/>
      <c r="O94" s="96"/>
      <c r="P94" s="96"/>
      <c r="Q94" s="96"/>
      <c r="R94" s="96"/>
      <c r="S94" s="96"/>
      <c r="T94" s="96"/>
      <c r="U94" s="96"/>
      <c r="V94" s="96"/>
      <c r="W94" s="96"/>
      <c r="X94" s="96"/>
      <c r="Y94" s="96"/>
      <c r="Z94" s="96"/>
      <c r="AA94" s="96"/>
      <c r="AB94" s="43"/>
    </row>
    <row r="95" spans="1:28" ht="15" customHeight="1">
      <c r="A95" s="22">
        <v>8</v>
      </c>
      <c r="B95" s="22"/>
      <c r="C95" s="22"/>
      <c r="D95" s="22"/>
      <c r="E95" s="96"/>
      <c r="F95" s="96"/>
      <c r="G95" s="96"/>
      <c r="H95" s="96"/>
      <c r="I95" s="96"/>
      <c r="J95" s="96"/>
      <c r="K95" s="96"/>
      <c r="L95" s="96"/>
      <c r="M95" s="96"/>
      <c r="N95" s="96"/>
      <c r="O95" s="96"/>
      <c r="P95" s="96"/>
      <c r="Q95" s="96"/>
      <c r="R95" s="96"/>
      <c r="S95" s="96"/>
      <c r="T95" s="96"/>
      <c r="U95" s="96"/>
      <c r="V95" s="96"/>
      <c r="W95" s="96"/>
      <c r="X95" s="96"/>
      <c r="Y95" s="96"/>
      <c r="Z95" s="96"/>
      <c r="AA95" s="96"/>
      <c r="AB95" s="43"/>
    </row>
    <row r="96" spans="1:28" ht="15" customHeight="1">
      <c r="A96" s="22">
        <v>9</v>
      </c>
      <c r="B96" s="22"/>
      <c r="C96" s="22"/>
      <c r="D96" s="22"/>
      <c r="E96" s="96"/>
      <c r="F96" s="96"/>
      <c r="G96" s="96"/>
      <c r="H96" s="96"/>
      <c r="I96" s="96"/>
      <c r="J96" s="96"/>
      <c r="K96" s="96"/>
      <c r="L96" s="96"/>
      <c r="M96" s="96"/>
      <c r="N96" s="96"/>
      <c r="O96" s="96"/>
      <c r="P96" s="96"/>
      <c r="Q96" s="96"/>
      <c r="R96" s="96"/>
      <c r="S96" s="96"/>
      <c r="T96" s="96"/>
      <c r="U96" s="96"/>
      <c r="V96" s="96"/>
      <c r="W96" s="96"/>
      <c r="X96" s="96"/>
      <c r="Y96" s="96"/>
      <c r="Z96" s="96"/>
      <c r="AA96" s="96"/>
      <c r="AB96" s="43"/>
    </row>
    <row r="97" spans="1:28" ht="15" customHeight="1">
      <c r="A97" s="22">
        <v>10</v>
      </c>
      <c r="B97" s="22"/>
      <c r="C97" s="22"/>
      <c r="D97" s="22"/>
      <c r="E97" s="96"/>
      <c r="F97" s="96"/>
      <c r="G97" s="96"/>
      <c r="H97" s="96"/>
      <c r="I97" s="96"/>
      <c r="J97" s="96"/>
      <c r="K97" s="96"/>
      <c r="L97" s="96"/>
      <c r="M97" s="96"/>
      <c r="N97" s="96"/>
      <c r="O97" s="96"/>
      <c r="P97" s="96"/>
      <c r="Q97" s="96"/>
      <c r="R97" s="96"/>
      <c r="S97" s="96"/>
      <c r="T97" s="96"/>
      <c r="U97" s="96"/>
      <c r="V97" s="96"/>
      <c r="W97" s="96"/>
      <c r="X97" s="96"/>
      <c r="Y97" s="96"/>
      <c r="Z97" s="96"/>
      <c r="AA97" s="96"/>
      <c r="AB97" s="43"/>
    </row>
    <row r="98" spans="1:28" ht="15" customHeight="1">
      <c r="A98" s="22">
        <v>11</v>
      </c>
      <c r="B98" s="22"/>
      <c r="C98" s="22"/>
      <c r="D98" s="22"/>
      <c r="E98" s="96"/>
      <c r="F98" s="96"/>
      <c r="G98" s="96"/>
      <c r="H98" s="96"/>
      <c r="I98" s="96"/>
      <c r="J98" s="96"/>
      <c r="K98" s="96"/>
      <c r="L98" s="96"/>
      <c r="M98" s="96"/>
      <c r="N98" s="96"/>
      <c r="O98" s="96"/>
      <c r="P98" s="96"/>
      <c r="Q98" s="96"/>
      <c r="R98" s="96"/>
      <c r="S98" s="96"/>
      <c r="T98" s="96"/>
      <c r="U98" s="96"/>
      <c r="V98" s="96"/>
      <c r="W98" s="96"/>
      <c r="X98" s="96"/>
      <c r="Y98" s="96"/>
      <c r="Z98" s="96"/>
      <c r="AA98" s="96"/>
      <c r="AB98" s="43"/>
    </row>
    <row r="99" spans="1:28" ht="15" customHeight="1">
      <c r="A99" s="22">
        <v>12</v>
      </c>
      <c r="B99" s="22"/>
      <c r="C99" s="22"/>
      <c r="D99" s="22"/>
      <c r="E99" s="96"/>
      <c r="F99" s="96"/>
      <c r="G99" s="96"/>
      <c r="H99" s="96"/>
      <c r="I99" s="96"/>
      <c r="J99" s="96"/>
      <c r="K99" s="96"/>
      <c r="L99" s="96"/>
      <c r="M99" s="96"/>
      <c r="N99" s="96"/>
      <c r="O99" s="96"/>
      <c r="P99" s="96"/>
      <c r="Q99" s="96"/>
      <c r="R99" s="96"/>
      <c r="S99" s="96"/>
      <c r="T99" s="96"/>
      <c r="U99" s="96"/>
      <c r="V99" s="96"/>
      <c r="W99" s="96"/>
      <c r="X99" s="96"/>
      <c r="Y99" s="96"/>
      <c r="Z99" s="96"/>
      <c r="AA99" s="96"/>
      <c r="AB99" s="43"/>
    </row>
    <row r="100" spans="1:28" ht="15" customHeight="1">
      <c r="A100" s="22">
        <v>13</v>
      </c>
      <c r="B100" s="22"/>
      <c r="C100" s="22"/>
      <c r="D100" s="22"/>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43"/>
    </row>
    <row r="101" spans="1:28" ht="15" customHeight="1">
      <c r="A101" s="22">
        <v>14</v>
      </c>
      <c r="B101" s="22"/>
      <c r="C101" s="22"/>
      <c r="D101" s="22"/>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43"/>
    </row>
    <row r="102" spans="1:28" ht="15" customHeight="1">
      <c r="A102" s="22">
        <v>15</v>
      </c>
      <c r="B102" s="13"/>
      <c r="C102" s="13"/>
      <c r="D102" s="13"/>
      <c r="E102" s="29"/>
      <c r="F102" s="29"/>
      <c r="G102" s="96"/>
      <c r="H102" s="96"/>
      <c r="I102" s="96"/>
      <c r="J102" s="96"/>
      <c r="K102" s="96"/>
      <c r="L102" s="96"/>
      <c r="M102" s="96"/>
      <c r="N102" s="96"/>
      <c r="O102" s="96"/>
      <c r="P102" s="96"/>
      <c r="Q102" s="96"/>
      <c r="R102" s="96"/>
      <c r="S102" s="96"/>
      <c r="T102" s="96"/>
      <c r="U102" s="96"/>
      <c r="V102" s="96"/>
      <c r="W102" s="96"/>
      <c r="X102" s="96"/>
      <c r="Y102" s="96"/>
      <c r="Z102" s="96"/>
      <c r="AA102" s="96"/>
      <c r="AB102" s="43"/>
    </row>
    <row r="103" spans="2:6" ht="15">
      <c r="B103" s="2"/>
      <c r="C103" s="2"/>
      <c r="D103" s="2"/>
      <c r="E103" s="2"/>
      <c r="F103" s="2"/>
    </row>
    <row r="104" spans="2:6" ht="15">
      <c r="B104" s="2"/>
      <c r="C104" s="23"/>
      <c r="D104" s="23"/>
      <c r="E104" s="23"/>
      <c r="F104" s="2"/>
    </row>
    <row r="105" spans="2:6" ht="15">
      <c r="B105" s="2"/>
      <c r="C105" s="29"/>
      <c r="D105" s="29"/>
      <c r="E105" s="5"/>
      <c r="F105" s="2"/>
    </row>
    <row r="106" spans="2:6" ht="15">
      <c r="B106" s="2"/>
      <c r="C106" s="2"/>
      <c r="D106" s="2"/>
      <c r="E106" s="4"/>
      <c r="F106" s="2"/>
    </row>
    <row r="107" spans="2:6" ht="15">
      <c r="B107" s="2"/>
      <c r="C107" s="29"/>
      <c r="D107" s="29"/>
      <c r="E107" s="5"/>
      <c r="F107" s="2"/>
    </row>
    <row r="108" spans="2:6" ht="15">
      <c r="B108" s="2"/>
      <c r="C108" s="29"/>
      <c r="D108" s="29"/>
      <c r="E108" s="5"/>
      <c r="F108" s="2"/>
    </row>
    <row r="109" spans="2:6" ht="15">
      <c r="B109" s="2"/>
      <c r="C109" s="29"/>
      <c r="D109" s="29"/>
      <c r="E109" s="17"/>
      <c r="F109" s="2"/>
    </row>
    <row r="110" spans="2:6" ht="15">
      <c r="B110" s="2"/>
      <c r="C110" s="2"/>
      <c r="D110" s="2"/>
      <c r="E110" s="2"/>
      <c r="F110" s="2"/>
    </row>
    <row r="111" spans="2:6" ht="15">
      <c r="B111" s="2"/>
      <c r="C111" s="23"/>
      <c r="D111" s="23"/>
      <c r="E111" s="157"/>
      <c r="F111" s="2"/>
    </row>
    <row r="112" spans="2:6" ht="15">
      <c r="B112" s="2"/>
      <c r="C112" s="2"/>
      <c r="D112" s="2"/>
      <c r="E112" s="2"/>
      <c r="F112" s="2"/>
    </row>
    <row r="114" spans="3:5" ht="15">
      <c r="C114" s="22"/>
      <c r="D114" s="22"/>
      <c r="E114" s="96"/>
    </row>
    <row r="115" spans="3:5" ht="15">
      <c r="C115" s="323"/>
      <c r="D115" s="323"/>
      <c r="E115" s="6"/>
    </row>
    <row r="116" spans="3:5" ht="15">
      <c r="C116" s="323"/>
      <c r="D116" s="323"/>
      <c r="E116" s="6"/>
    </row>
    <row r="117" ht="15">
      <c r="E117" s="142"/>
    </row>
    <row r="118" spans="3:5" ht="15">
      <c r="C118" s="323"/>
      <c r="D118" s="323"/>
      <c r="E118" s="6"/>
    </row>
    <row r="120" spans="3:5" ht="15">
      <c r="C120" s="323"/>
      <c r="D120" s="323"/>
      <c r="E120" s="143"/>
    </row>
    <row r="122" spans="3:5" ht="15">
      <c r="C122" s="144"/>
      <c r="D122" s="144"/>
      <c r="E122" s="145"/>
    </row>
  </sheetData>
  <sheetProtection/>
  <mergeCells count="248">
    <mergeCell ref="A1:C1"/>
    <mergeCell ref="D1:G1"/>
    <mergeCell ref="H1:I1"/>
    <mergeCell ref="J1:K1"/>
    <mergeCell ref="L1:AA2"/>
    <mergeCell ref="A2:C2"/>
    <mergeCell ref="D2:E2"/>
    <mergeCell ref="H2:I2"/>
    <mergeCell ref="AN2:AX2"/>
    <mergeCell ref="A3:AA3"/>
    <mergeCell ref="A4:R4"/>
    <mergeCell ref="S4:AA4"/>
    <mergeCell ref="A5:C5"/>
    <mergeCell ref="A6:B6"/>
    <mergeCell ref="D6:F6"/>
    <mergeCell ref="H6:I6"/>
    <mergeCell ref="K6:N6"/>
    <mergeCell ref="P6:Q6"/>
    <mergeCell ref="A7:B7"/>
    <mergeCell ref="D7:F7"/>
    <mergeCell ref="H7:I7"/>
    <mergeCell ref="K7:N7"/>
    <mergeCell ref="P7:Q7"/>
    <mergeCell ref="T7:V7"/>
    <mergeCell ref="H8:I8"/>
    <mergeCell ref="K8:N8"/>
    <mergeCell ref="P8:Q8"/>
    <mergeCell ref="T8:V8"/>
    <mergeCell ref="T6:V6"/>
    <mergeCell ref="X6:Z6"/>
    <mergeCell ref="X7:Z7"/>
    <mergeCell ref="X8:Z8"/>
    <mergeCell ref="A9:B9"/>
    <mergeCell ref="D9:F9"/>
    <mergeCell ref="H9:I9"/>
    <mergeCell ref="K9:N9"/>
    <mergeCell ref="P9:Q9"/>
    <mergeCell ref="T9:V9"/>
    <mergeCell ref="X9:Z9"/>
    <mergeCell ref="A8:B8"/>
    <mergeCell ref="D8:F8"/>
    <mergeCell ref="T11:V11"/>
    <mergeCell ref="X11:Z11"/>
    <mergeCell ref="A10:B10"/>
    <mergeCell ref="D10:F10"/>
    <mergeCell ref="H10:I10"/>
    <mergeCell ref="K10:N10"/>
    <mergeCell ref="P10:Q10"/>
    <mergeCell ref="X12:Z12"/>
    <mergeCell ref="T10:V10"/>
    <mergeCell ref="H12:I12"/>
    <mergeCell ref="K12:N12"/>
    <mergeCell ref="P12:Q12"/>
    <mergeCell ref="T12:V12"/>
    <mergeCell ref="X10:Z10"/>
    <mergeCell ref="T13:V13"/>
    <mergeCell ref="A11:B11"/>
    <mergeCell ref="D11:F11"/>
    <mergeCell ref="H11:I11"/>
    <mergeCell ref="K11:N11"/>
    <mergeCell ref="P11:Q11"/>
    <mergeCell ref="A12:B12"/>
    <mergeCell ref="D12:F12"/>
    <mergeCell ref="A14:B14"/>
    <mergeCell ref="D14:F14"/>
    <mergeCell ref="H14:I14"/>
    <mergeCell ref="K14:N14"/>
    <mergeCell ref="A13:B13"/>
    <mergeCell ref="D13:F13"/>
    <mergeCell ref="H13:I13"/>
    <mergeCell ref="K13:N13"/>
    <mergeCell ref="D15:F15"/>
    <mergeCell ref="H15:I15"/>
    <mergeCell ref="K15:N15"/>
    <mergeCell ref="P15:Q15"/>
    <mergeCell ref="T15:V17"/>
    <mergeCell ref="X13:Z13"/>
    <mergeCell ref="P14:Q14"/>
    <mergeCell ref="T14:V14"/>
    <mergeCell ref="X14:Z14"/>
    <mergeCell ref="P13:Q13"/>
    <mergeCell ref="X15:Z15"/>
    <mergeCell ref="A16:B16"/>
    <mergeCell ref="D16:F16"/>
    <mergeCell ref="A17:B17"/>
    <mergeCell ref="D17:F17"/>
    <mergeCell ref="H17:I17"/>
    <mergeCell ref="K17:N17"/>
    <mergeCell ref="P17:Q17"/>
    <mergeCell ref="X17:Z17"/>
    <mergeCell ref="A15:B15"/>
    <mergeCell ref="U20:X20"/>
    <mergeCell ref="H21:I21"/>
    <mergeCell ref="M21:N21"/>
    <mergeCell ref="Q21:R21"/>
    <mergeCell ref="H16:I16"/>
    <mergeCell ref="K16:N16"/>
    <mergeCell ref="P16:Q16"/>
    <mergeCell ref="X16:Z16"/>
    <mergeCell ref="Y21:AA21"/>
    <mergeCell ref="B22:E22"/>
    <mergeCell ref="B23:E23"/>
    <mergeCell ref="Y23:Z23"/>
    <mergeCell ref="B24:E24"/>
    <mergeCell ref="Y24:Z24"/>
    <mergeCell ref="B20:E21"/>
    <mergeCell ref="F20:G21"/>
    <mergeCell ref="H20:L20"/>
    <mergeCell ref="M20:P20"/>
    <mergeCell ref="Q20:T20"/>
    <mergeCell ref="B25:E25"/>
    <mergeCell ref="Y25:Z25"/>
    <mergeCell ref="B26:E26"/>
    <mergeCell ref="Y26:Z26"/>
    <mergeCell ref="B27:E27"/>
    <mergeCell ref="Y27:Z27"/>
    <mergeCell ref="B28:E28"/>
    <mergeCell ref="Y28:Z28"/>
    <mergeCell ref="B29:E29"/>
    <mergeCell ref="B30:E30"/>
    <mergeCell ref="Y30:Z30"/>
    <mergeCell ref="B31:E31"/>
    <mergeCell ref="Y31:Z31"/>
    <mergeCell ref="B32:E32"/>
    <mergeCell ref="Y32:Z32"/>
    <mergeCell ref="B33:E33"/>
    <mergeCell ref="Y33:Z33"/>
    <mergeCell ref="B34:E34"/>
    <mergeCell ref="Y34:Z34"/>
    <mergeCell ref="B35:E35"/>
    <mergeCell ref="Y35:Z35"/>
    <mergeCell ref="B36:E36"/>
    <mergeCell ref="Y36:Z36"/>
    <mergeCell ref="B37:E37"/>
    <mergeCell ref="Y37:Z37"/>
    <mergeCell ref="B38:E38"/>
    <mergeCell ref="Y38:Z38"/>
    <mergeCell ref="B39:E39"/>
    <mergeCell ref="Y39:Z39"/>
    <mergeCell ref="B40:E40"/>
    <mergeCell ref="Y40:Z40"/>
    <mergeCell ref="B41:E41"/>
    <mergeCell ref="Y41:Z41"/>
    <mergeCell ref="B42:E42"/>
    <mergeCell ref="Y42:Z42"/>
    <mergeCell ref="B43:E43"/>
    <mergeCell ref="Y43:Z43"/>
    <mergeCell ref="B44:E44"/>
    <mergeCell ref="B45:E45"/>
    <mergeCell ref="Y45:Z45"/>
    <mergeCell ref="B46:E46"/>
    <mergeCell ref="Y46:Z46"/>
    <mergeCell ref="B47:E47"/>
    <mergeCell ref="Y47:Z47"/>
    <mergeCell ref="J52:K52"/>
    <mergeCell ref="M52:O52"/>
    <mergeCell ref="Q52:S52"/>
    <mergeCell ref="B48:E48"/>
    <mergeCell ref="Y48:Z48"/>
    <mergeCell ref="B49:E49"/>
    <mergeCell ref="Y49:Z49"/>
    <mergeCell ref="B50:E50"/>
    <mergeCell ref="Y50:Z50"/>
    <mergeCell ref="A54:H54"/>
    <mergeCell ref="A55:B55"/>
    <mergeCell ref="J54:T54"/>
    <mergeCell ref="V54:AA54"/>
    <mergeCell ref="J55:T55"/>
    <mergeCell ref="A51:G52"/>
    <mergeCell ref="J51:K51"/>
    <mergeCell ref="M51:O51"/>
    <mergeCell ref="Q51:S51"/>
    <mergeCell ref="U51:V51"/>
    <mergeCell ref="Z72:AA72"/>
    <mergeCell ref="V72:X72"/>
    <mergeCell ref="Z68:AA68"/>
    <mergeCell ref="Z62:AA62"/>
    <mergeCell ref="A56:B56"/>
    <mergeCell ref="C56:H56"/>
    <mergeCell ref="Z56:AA56"/>
    <mergeCell ref="A57:B57"/>
    <mergeCell ref="J57:K57"/>
    <mergeCell ref="Z57:AA57"/>
    <mergeCell ref="V83:X83"/>
    <mergeCell ref="Z78:AA78"/>
    <mergeCell ref="F80:G80"/>
    <mergeCell ref="Z80:AA80"/>
    <mergeCell ref="M75:N75"/>
    <mergeCell ref="Z75:AA75"/>
    <mergeCell ref="A81:H81"/>
    <mergeCell ref="C82:E82"/>
    <mergeCell ref="F82:G82"/>
    <mergeCell ref="F83:G83"/>
    <mergeCell ref="M81:N81"/>
    <mergeCell ref="M82:N82"/>
    <mergeCell ref="M83:N83"/>
    <mergeCell ref="C116:D116"/>
    <mergeCell ref="C118:D118"/>
    <mergeCell ref="C120:D120"/>
    <mergeCell ref="F84:G84"/>
    <mergeCell ref="Z84:AA84"/>
    <mergeCell ref="F85:G85"/>
    <mergeCell ref="C115:D115"/>
    <mergeCell ref="V55:Y55"/>
    <mergeCell ref="Z55:AA55"/>
    <mergeCell ref="J56:T56"/>
    <mergeCell ref="V56:Y56"/>
    <mergeCell ref="M57:N57"/>
    <mergeCell ref="S57:T57"/>
    <mergeCell ref="V57:Y57"/>
    <mergeCell ref="M60:N60"/>
    <mergeCell ref="V60:AA60"/>
    <mergeCell ref="V61:AA61"/>
    <mergeCell ref="M62:N62"/>
    <mergeCell ref="V62:X62"/>
    <mergeCell ref="W63:X63"/>
    <mergeCell ref="Z63:AA63"/>
    <mergeCell ref="M64:N64"/>
    <mergeCell ref="V65:AA65"/>
    <mergeCell ref="M66:N66"/>
    <mergeCell ref="Z66:AA66"/>
    <mergeCell ref="V67:X67"/>
    <mergeCell ref="Z67:AA67"/>
    <mergeCell ref="M68:N68"/>
    <mergeCell ref="V68:X68"/>
    <mergeCell ref="W69:X69"/>
    <mergeCell ref="Z69:AA69"/>
    <mergeCell ref="M70:N70"/>
    <mergeCell ref="V71:AA71"/>
    <mergeCell ref="Z79:AA79"/>
    <mergeCell ref="M80:N80"/>
    <mergeCell ref="W80:X80"/>
    <mergeCell ref="M73:N73"/>
    <mergeCell ref="V73:X73"/>
    <mergeCell ref="Z73:AA73"/>
    <mergeCell ref="M74:N74"/>
    <mergeCell ref="V74:X74"/>
    <mergeCell ref="Z74:AA74"/>
    <mergeCell ref="Z83:AA83"/>
    <mergeCell ref="M84:N84"/>
    <mergeCell ref="V84:Y84"/>
    <mergeCell ref="V85:Y85"/>
    <mergeCell ref="Z85:AA85"/>
    <mergeCell ref="F44:L44"/>
    <mergeCell ref="M76:N76"/>
    <mergeCell ref="M77:N77"/>
    <mergeCell ref="V77:AA77"/>
    <mergeCell ref="V78:X78"/>
  </mergeCells>
  <conditionalFormatting sqref="AB50 AA23:AA43 Z29 P51:P52 T51:T52 X51:X52 F23:X43 F45:X50 AA45:AA50">
    <cfRule type="expression" priority="32" dxfId="47" stopIfTrue="1">
      <formula>#REF!&gt;0</formula>
    </cfRule>
    <cfRule type="expression" priority="33" dxfId="47" stopIfTrue="1">
      <formula>#REF!&lt;0</formula>
    </cfRule>
  </conditionalFormatting>
  <conditionalFormatting sqref="Y20 A20">
    <cfRule type="expression" priority="30" dxfId="47" stopIfTrue="1">
      <formula>#REF!&gt;0</formula>
    </cfRule>
    <cfRule type="expression" priority="31" dxfId="47" stopIfTrue="1">
      <formula>#REF!&lt;0</formula>
    </cfRule>
  </conditionalFormatting>
  <conditionalFormatting sqref="A2:G2 A1:C1">
    <cfRule type="expression" priority="24" dxfId="2" stopIfTrue="1">
      <formula>$AW$13&lt;&gt;0</formula>
    </cfRule>
  </conditionalFormatting>
  <conditionalFormatting sqref="J2">
    <cfRule type="expression" priority="23" dxfId="2" stopIfTrue="1">
      <formula>$AW$13&lt;&gt;0</formula>
    </cfRule>
  </conditionalFormatting>
  <conditionalFormatting sqref="F44 M44:X44 AA44">
    <cfRule type="expression" priority="6" dxfId="47" stopIfTrue="1">
      <formula>#REF!&gt;0</formula>
    </cfRule>
    <cfRule type="expression" priority="7" dxfId="47" stopIfTrue="1">
      <formula>#REF!&lt;0</formula>
    </cfRule>
  </conditionalFormatting>
  <conditionalFormatting sqref="Z85:AA85">
    <cfRule type="cellIs" priority="1" dxfId="0" operator="equal" stopIfTrue="1">
      <formula>0</formula>
    </cfRule>
    <cfRule type="cellIs" priority="2" dxfId="2" operator="notEqual" stopIfTrue="1">
      <formula>0</formula>
    </cfRule>
  </conditionalFormatting>
  <conditionalFormatting sqref="D1">
    <cfRule type="expression" priority="8" dxfId="2" stopIfTrue="1">
      <formula>$AW$13&lt;&gt;0</formula>
    </cfRule>
  </conditionalFormatting>
  <conditionalFormatting sqref="Z57:AA57">
    <cfRule type="cellIs" priority="3" dxfId="0" operator="equal" stopIfTrue="1">
      <formula>0</formula>
    </cfRule>
    <cfRule type="cellIs" priority="4" dxfId="2" operator="notEqual" stopIfTrue="1">
      <formula>0</formula>
    </cfRule>
  </conditionalFormatting>
  <conditionalFormatting sqref="Y72:Z72">
    <cfRule type="cellIs" priority="5" dxfId="49" operator="equal" stopIfTrue="1">
      <formula>$AN$14</formula>
    </cfRule>
  </conditionalFormatting>
  <dataValidations count="7">
    <dataValidation type="list" allowBlank="1" showInputMessage="1" showErrorMessage="1" sqref="P17">
      <formula1>$AS$4:$AS$8</formula1>
    </dataValidation>
    <dataValidation type="list" allowBlank="1" showInputMessage="1" showErrorMessage="1" sqref="P15">
      <formula1>$AW$4:$AW$9</formula1>
    </dataValidation>
    <dataValidation type="list" allowBlank="1" showInputMessage="1" showErrorMessage="1" sqref="P13">
      <formula1>$AP$7:$AP$9</formula1>
    </dataValidation>
    <dataValidation type="list" allowBlank="1" showInputMessage="1" showErrorMessage="1" sqref="P11">
      <formula1>$AN$7:$AN$10</formula1>
    </dataValidation>
    <dataValidation type="list" allowBlank="1" showInputMessage="1" showErrorMessage="1" sqref="T13 X15 X17:X18 X13">
      <formula1>$AN$3:$AN$4</formula1>
    </dataValidation>
    <dataValidation type="list" allowBlank="1" showInputMessage="1" showErrorMessage="1" sqref="O73:O77 O60 O62 O64 O66 O68 O70 O80:O84">
      <formula1>$AZ$3:$AZ$6</formula1>
    </dataValidation>
    <dataValidation type="list" allowBlank="1" showInputMessage="1" showErrorMessage="1" sqref="M44">
      <formula1>$AP$1:$AP$3</formula1>
    </dataValidation>
  </dataValidations>
  <hyperlinks>
    <hyperlink ref="C56" r:id="rId1" display="http://www.wdol.gov/dba.aspx#14"/>
    <hyperlink ref="J56" r:id="rId2" display="http://140.194.76.129/publications/eng-pamphlets/EP_1110-1-8/toc.html"/>
  </hyperlinks>
  <printOptions horizontalCentered="1"/>
  <pageMargins left="0.3" right="0.17" top="0.52" bottom="0.52" header="0.27" footer="0.3"/>
  <pageSetup fitToHeight="0" fitToWidth="1" horizontalDpi="600" verticalDpi="600" orientation="landscape" paperSize="3" scale="77" r:id="rId5"/>
  <headerFooter alignWithMargins="0">
    <oddFooter>&amp;L&amp;D&amp;T&amp;CPage &amp;P of &amp;N</oddFooter>
  </headerFooter>
  <rowBreaks count="1" manualBreakCount="1">
    <brk id="53" max="26" man="1"/>
  </rowBreaks>
  <legacyDrawing r:id="rId4"/>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Z122"/>
  <sheetViews>
    <sheetView zoomScale="65" zoomScaleNormal="65" workbookViewId="0" topLeftCell="A1">
      <pane xSplit="7" ySplit="2" topLeftCell="H3" activePane="bottomRight" state="frozen"/>
      <selection pane="topLeft" activeCell="A1" sqref="A1"/>
      <selection pane="topRight" activeCell="H1" sqref="H1"/>
      <selection pane="bottomLeft" activeCell="A3" sqref="A3"/>
      <selection pane="bottomRight" activeCell="A22" sqref="A22"/>
    </sheetView>
  </sheetViews>
  <sheetFormatPr defaultColWidth="9.140625" defaultRowHeight="12.75"/>
  <cols>
    <col min="1" max="1" width="8.421875" style="1" customWidth="1"/>
    <col min="2" max="7" width="10.7109375" style="1" customWidth="1"/>
    <col min="8" max="8" width="11.2812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8.7109375" style="1" customWidth="1"/>
    <col min="26" max="26" width="9.7109375" style="1" customWidth="1"/>
    <col min="27" max="27" width="5.7109375" style="1" customWidth="1"/>
    <col min="28" max="28" width="11.00390625" style="1" customWidth="1"/>
    <col min="29" max="29" width="11.7109375" style="1" customWidth="1"/>
    <col min="30" max="30" width="29.57421875" style="1" customWidth="1"/>
    <col min="31" max="31" width="24.00390625" style="1" customWidth="1"/>
    <col min="32"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397" t="s">
        <v>3</v>
      </c>
      <c r="B1" s="398"/>
      <c r="C1" s="399"/>
      <c r="D1" s="412">
        <f>Z83</f>
        <v>0</v>
      </c>
      <c r="E1" s="413"/>
      <c r="F1" s="413"/>
      <c r="G1" s="414"/>
      <c r="H1" s="415" t="s">
        <v>112</v>
      </c>
      <c r="I1" s="416"/>
      <c r="J1" s="417">
        <f>IF(J2=0,0,D1/J2)</f>
        <v>0</v>
      </c>
      <c r="K1" s="418"/>
      <c r="L1" s="313" t="s">
        <v>149</v>
      </c>
      <c r="M1" s="314"/>
      <c r="N1" s="314"/>
      <c r="O1" s="314"/>
      <c r="P1" s="314"/>
      <c r="Q1" s="314"/>
      <c r="R1" s="314"/>
      <c r="S1" s="314"/>
      <c r="T1" s="314"/>
      <c r="U1" s="314"/>
      <c r="V1" s="314"/>
      <c r="W1" s="314"/>
      <c r="X1" s="314"/>
      <c r="Y1" s="314"/>
      <c r="Z1" s="314"/>
      <c r="AA1" s="315"/>
    </row>
    <row r="2" spans="1:50" ht="23.25" customHeight="1" thickBot="1">
      <c r="A2" s="402" t="s">
        <v>90</v>
      </c>
      <c r="B2" s="403"/>
      <c r="C2" s="404"/>
      <c r="D2" s="400">
        <v>40932</v>
      </c>
      <c r="E2" s="401"/>
      <c r="F2" s="185" t="s">
        <v>159</v>
      </c>
      <c r="G2" s="187">
        <v>0</v>
      </c>
      <c r="H2" s="319" t="s">
        <v>113</v>
      </c>
      <c r="I2" s="320"/>
      <c r="J2" s="188">
        <v>0</v>
      </c>
      <c r="K2" s="189" t="s">
        <v>179</v>
      </c>
      <c r="L2" s="316"/>
      <c r="M2" s="317"/>
      <c r="N2" s="317"/>
      <c r="O2" s="317"/>
      <c r="P2" s="317"/>
      <c r="Q2" s="317"/>
      <c r="R2" s="317"/>
      <c r="S2" s="317"/>
      <c r="T2" s="317"/>
      <c r="U2" s="317"/>
      <c r="V2" s="317"/>
      <c r="W2" s="317"/>
      <c r="X2" s="317"/>
      <c r="Y2" s="317"/>
      <c r="Z2" s="317"/>
      <c r="AA2" s="318"/>
      <c r="AN2" s="350" t="s">
        <v>56</v>
      </c>
      <c r="AO2" s="422"/>
      <c r="AP2" s="422"/>
      <c r="AQ2" s="422"/>
      <c r="AR2" s="422"/>
      <c r="AS2" s="422"/>
      <c r="AT2" s="422"/>
      <c r="AU2" s="422"/>
      <c r="AV2" s="422"/>
      <c r="AW2" s="422"/>
      <c r="AX2" s="351"/>
    </row>
    <row r="3" spans="1:52" ht="19.5" customHeight="1" thickBo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N3" s="31" t="s">
        <v>34</v>
      </c>
      <c r="AO3" s="32"/>
      <c r="AP3" s="32" t="s">
        <v>26</v>
      </c>
      <c r="AQ3" s="33"/>
      <c r="AR3" s="2"/>
      <c r="AS3" s="31" t="s">
        <v>29</v>
      </c>
      <c r="AT3" s="32"/>
      <c r="AU3" s="33"/>
      <c r="AV3" s="2"/>
      <c r="AW3" s="31" t="s">
        <v>29</v>
      </c>
      <c r="AX3" s="33"/>
      <c r="AZ3" s="1" t="s">
        <v>173</v>
      </c>
    </row>
    <row r="4" spans="1:52" ht="19.5" customHeight="1">
      <c r="A4" s="296" t="s">
        <v>183</v>
      </c>
      <c r="B4" s="297"/>
      <c r="C4" s="297"/>
      <c r="D4" s="297"/>
      <c r="E4" s="297"/>
      <c r="F4" s="297"/>
      <c r="G4" s="297"/>
      <c r="H4" s="297"/>
      <c r="I4" s="297"/>
      <c r="J4" s="297"/>
      <c r="K4" s="297"/>
      <c r="L4" s="297"/>
      <c r="M4" s="297"/>
      <c r="N4" s="297"/>
      <c r="O4" s="297"/>
      <c r="P4" s="297"/>
      <c r="Q4" s="297"/>
      <c r="R4" s="298"/>
      <c r="S4" s="296" t="s">
        <v>182</v>
      </c>
      <c r="T4" s="297"/>
      <c r="U4" s="297"/>
      <c r="V4" s="297"/>
      <c r="W4" s="297"/>
      <c r="X4" s="297"/>
      <c r="Y4" s="297"/>
      <c r="Z4" s="297"/>
      <c r="AA4" s="298"/>
      <c r="AB4" s="11"/>
      <c r="AN4" s="34" t="s">
        <v>35</v>
      </c>
      <c r="AO4" s="35"/>
      <c r="AP4" s="35" t="s">
        <v>27</v>
      </c>
      <c r="AQ4" s="36"/>
      <c r="AR4" s="2"/>
      <c r="AS4" s="34" t="s">
        <v>58</v>
      </c>
      <c r="AT4" s="35"/>
      <c r="AU4" s="36"/>
      <c r="AV4" s="2"/>
      <c r="AW4" s="34" t="s">
        <v>68</v>
      </c>
      <c r="AX4" s="36"/>
      <c r="AZ4" s="1" t="s">
        <v>174</v>
      </c>
    </row>
    <row r="5" spans="1:52" ht="14.25" customHeight="1">
      <c r="A5" s="299"/>
      <c r="B5" s="300"/>
      <c r="C5" s="300"/>
      <c r="D5" s="2"/>
      <c r="E5" s="213"/>
      <c r="F5" s="213"/>
      <c r="G5" s="195"/>
      <c r="H5" s="23"/>
      <c r="I5" s="23"/>
      <c r="J5" s="2"/>
      <c r="K5" s="2"/>
      <c r="L5" s="2"/>
      <c r="M5" s="2"/>
      <c r="N5" s="2"/>
      <c r="O5" s="2"/>
      <c r="P5" s="2"/>
      <c r="Q5" s="2"/>
      <c r="R5" s="8"/>
      <c r="S5" s="7"/>
      <c r="T5" s="2"/>
      <c r="U5" s="2"/>
      <c r="V5" s="2"/>
      <c r="W5" s="2"/>
      <c r="X5" s="2"/>
      <c r="Y5" s="2"/>
      <c r="Z5" s="2"/>
      <c r="AA5" s="8"/>
      <c r="AB5" s="11"/>
      <c r="AN5" s="34"/>
      <c r="AO5" s="35"/>
      <c r="AP5" s="35"/>
      <c r="AQ5" s="36"/>
      <c r="AR5" s="2"/>
      <c r="AS5" s="34" t="s">
        <v>59</v>
      </c>
      <c r="AT5" s="35"/>
      <c r="AU5" s="36"/>
      <c r="AV5" s="2"/>
      <c r="AW5" s="34" t="s">
        <v>69</v>
      </c>
      <c r="AX5" s="36"/>
      <c r="AZ5" s="1" t="s">
        <v>175</v>
      </c>
    </row>
    <row r="6" spans="1:52" ht="14.25" customHeight="1">
      <c r="A6" s="301" t="s">
        <v>91</v>
      </c>
      <c r="B6" s="302"/>
      <c r="C6" s="196"/>
      <c r="D6" s="302" t="s">
        <v>97</v>
      </c>
      <c r="E6" s="302"/>
      <c r="F6" s="302"/>
      <c r="G6" s="2"/>
      <c r="H6" s="302" t="s">
        <v>89</v>
      </c>
      <c r="I6" s="302"/>
      <c r="J6" s="23"/>
      <c r="K6" s="302" t="s">
        <v>88</v>
      </c>
      <c r="L6" s="302"/>
      <c r="M6" s="302"/>
      <c r="N6" s="302"/>
      <c r="O6" s="2"/>
      <c r="P6" s="302" t="s">
        <v>41</v>
      </c>
      <c r="Q6" s="302"/>
      <c r="R6" s="214"/>
      <c r="S6" s="7"/>
      <c r="T6" s="302" t="s">
        <v>15</v>
      </c>
      <c r="U6" s="302"/>
      <c r="V6" s="302"/>
      <c r="W6" s="2"/>
      <c r="X6" s="302" t="s">
        <v>108</v>
      </c>
      <c r="Y6" s="302"/>
      <c r="Z6" s="302"/>
      <c r="AA6" s="8"/>
      <c r="AB6" s="11"/>
      <c r="AN6" s="34"/>
      <c r="AO6" s="35"/>
      <c r="AP6" s="35"/>
      <c r="AQ6" s="36"/>
      <c r="AR6" s="2"/>
      <c r="AS6" s="34" t="s">
        <v>60</v>
      </c>
      <c r="AT6" s="35"/>
      <c r="AU6" s="36"/>
      <c r="AV6" s="2"/>
      <c r="AW6" s="34" t="s">
        <v>67</v>
      </c>
      <c r="AX6" s="36"/>
      <c r="AZ6" s="1" t="s">
        <v>29</v>
      </c>
    </row>
    <row r="7" spans="1:50" ht="14.25" customHeight="1">
      <c r="A7" s="303">
        <f>+'Item 1 '!A7:B7</f>
        <v>0</v>
      </c>
      <c r="B7" s="304"/>
      <c r="C7" s="2"/>
      <c r="D7" s="253">
        <f>+'Item 1 '!D7:F7</f>
        <v>0</v>
      </c>
      <c r="E7" s="305"/>
      <c r="F7" s="254"/>
      <c r="G7" s="2"/>
      <c r="H7" s="306">
        <f>+'Item 1 '!H7:I7</f>
        <v>0</v>
      </c>
      <c r="I7" s="304"/>
      <c r="J7" s="23"/>
      <c r="K7" s="253">
        <f>+'Item 1 '!K7:N7</f>
        <v>0</v>
      </c>
      <c r="L7" s="305"/>
      <c r="M7" s="305"/>
      <c r="N7" s="254"/>
      <c r="O7" s="2"/>
      <c r="P7" s="253"/>
      <c r="Q7" s="254"/>
      <c r="R7" s="214"/>
      <c r="S7" s="7"/>
      <c r="T7" s="308">
        <f>+'Item 1 '!T7:V7</f>
        <v>0</v>
      </c>
      <c r="U7" s="309"/>
      <c r="V7" s="310"/>
      <c r="W7" s="2"/>
      <c r="X7" s="308">
        <f>+'Item 1 '!X7:Z7</f>
        <v>0</v>
      </c>
      <c r="Y7" s="309"/>
      <c r="Z7" s="310"/>
      <c r="AA7" s="8"/>
      <c r="AB7" s="11"/>
      <c r="AN7" s="34" t="s">
        <v>42</v>
      </c>
      <c r="AO7" s="35"/>
      <c r="AP7" s="35" t="s">
        <v>46</v>
      </c>
      <c r="AQ7" s="36"/>
      <c r="AR7" s="2"/>
      <c r="AS7" s="34" t="s">
        <v>61</v>
      </c>
      <c r="AT7" s="35"/>
      <c r="AU7" s="36"/>
      <c r="AV7" s="2"/>
      <c r="AW7" s="34" t="s">
        <v>66</v>
      </c>
      <c r="AX7" s="36"/>
    </row>
    <row r="8" spans="1:50" ht="15" customHeight="1" thickBot="1">
      <c r="A8" s="396" t="s">
        <v>64</v>
      </c>
      <c r="B8" s="307"/>
      <c r="C8" s="2"/>
      <c r="D8" s="307" t="s">
        <v>110</v>
      </c>
      <c r="E8" s="307"/>
      <c r="F8" s="307"/>
      <c r="G8" s="2"/>
      <c r="H8" s="307" t="s">
        <v>111</v>
      </c>
      <c r="I8" s="307"/>
      <c r="J8" s="23"/>
      <c r="K8" s="307" t="s">
        <v>92</v>
      </c>
      <c r="L8" s="307"/>
      <c r="M8" s="307"/>
      <c r="N8" s="307"/>
      <c r="O8" s="2"/>
      <c r="P8" s="302" t="s">
        <v>30</v>
      </c>
      <c r="Q8" s="302"/>
      <c r="R8" s="214"/>
      <c r="S8" s="7"/>
      <c r="T8" s="307" t="s">
        <v>16</v>
      </c>
      <c r="U8" s="307"/>
      <c r="V8" s="307"/>
      <c r="W8" s="2"/>
      <c r="X8" s="302" t="s">
        <v>107</v>
      </c>
      <c r="Y8" s="302"/>
      <c r="Z8" s="302"/>
      <c r="AA8" s="8"/>
      <c r="AB8" s="11"/>
      <c r="AN8" s="34" t="s">
        <v>43</v>
      </c>
      <c r="AO8" s="35"/>
      <c r="AP8" s="35" t="s">
        <v>45</v>
      </c>
      <c r="AQ8" s="36"/>
      <c r="AR8" s="2"/>
      <c r="AS8" s="37" t="s">
        <v>62</v>
      </c>
      <c r="AT8" s="38"/>
      <c r="AU8" s="39"/>
      <c r="AV8" s="2"/>
      <c r="AW8" s="34" t="s">
        <v>70</v>
      </c>
      <c r="AX8" s="36"/>
    </row>
    <row r="9" spans="1:50" ht="15" customHeight="1" thickBot="1">
      <c r="A9" s="303">
        <f>+'Item 1 '!A9:B9</f>
        <v>0</v>
      </c>
      <c r="B9" s="304"/>
      <c r="C9" s="2"/>
      <c r="D9" s="253">
        <f>+'Item 1 '!D9:F9</f>
        <v>0</v>
      </c>
      <c r="E9" s="305"/>
      <c r="F9" s="254"/>
      <c r="G9" s="2"/>
      <c r="H9" s="306">
        <v>6</v>
      </c>
      <c r="I9" s="304"/>
      <c r="J9" s="23"/>
      <c r="K9" s="253">
        <f>+'Item 1 '!K9:N9</f>
        <v>0</v>
      </c>
      <c r="L9" s="305"/>
      <c r="M9" s="305"/>
      <c r="N9" s="254"/>
      <c r="O9" s="2"/>
      <c r="P9" s="253"/>
      <c r="Q9" s="254"/>
      <c r="R9" s="214"/>
      <c r="S9" s="7"/>
      <c r="T9" s="308">
        <f>+'Item 1 '!T9:V9</f>
        <v>0</v>
      </c>
      <c r="U9" s="309"/>
      <c r="V9" s="310"/>
      <c r="W9" s="2"/>
      <c r="X9" s="308">
        <f>+'Item 1 '!X9:Z9</f>
        <v>0</v>
      </c>
      <c r="Y9" s="309"/>
      <c r="Z9" s="310"/>
      <c r="AA9" s="8"/>
      <c r="AB9" s="11"/>
      <c r="AN9" s="34" t="s">
        <v>44</v>
      </c>
      <c r="AO9" s="35"/>
      <c r="AP9" s="35" t="s">
        <v>47</v>
      </c>
      <c r="AQ9" s="36"/>
      <c r="AR9" s="2"/>
      <c r="AV9" s="2"/>
      <c r="AW9" s="37" t="s">
        <v>71</v>
      </c>
      <c r="AX9" s="39"/>
    </row>
    <row r="10" spans="1:48" ht="15" customHeight="1">
      <c r="A10" s="396" t="s">
        <v>33</v>
      </c>
      <c r="B10" s="307"/>
      <c r="C10" s="2"/>
      <c r="D10" s="302" t="s">
        <v>51</v>
      </c>
      <c r="E10" s="302"/>
      <c r="F10" s="302"/>
      <c r="G10" s="2"/>
      <c r="H10" s="307" t="s">
        <v>50</v>
      </c>
      <c r="I10" s="307"/>
      <c r="J10" s="2"/>
      <c r="K10" s="307" t="s">
        <v>106</v>
      </c>
      <c r="L10" s="307"/>
      <c r="M10" s="307"/>
      <c r="N10" s="307"/>
      <c r="O10" s="2"/>
      <c r="P10" s="302" t="s">
        <v>38</v>
      </c>
      <c r="Q10" s="302"/>
      <c r="R10" s="214"/>
      <c r="S10" s="7"/>
      <c r="T10" s="307" t="s">
        <v>17</v>
      </c>
      <c r="U10" s="307"/>
      <c r="V10" s="307"/>
      <c r="W10" s="2"/>
      <c r="X10" s="302" t="s">
        <v>40</v>
      </c>
      <c r="Y10" s="302"/>
      <c r="Z10" s="302"/>
      <c r="AA10" s="8"/>
      <c r="AB10" s="11"/>
      <c r="AN10" s="34" t="s">
        <v>29</v>
      </c>
      <c r="AO10" s="35"/>
      <c r="AP10" s="35"/>
      <c r="AQ10" s="36"/>
      <c r="AR10" s="2"/>
      <c r="AS10" s="2"/>
      <c r="AT10" s="2"/>
      <c r="AU10" s="2"/>
      <c r="AV10" s="2"/>
    </row>
    <row r="11" spans="1:50" ht="15" customHeight="1" thickBot="1">
      <c r="A11" s="303">
        <f>+'Item 1 '!A11:B11</f>
        <v>0</v>
      </c>
      <c r="B11" s="304"/>
      <c r="C11" s="2"/>
      <c r="D11" s="253">
        <f>+'Item 1 '!D11:F11</f>
        <v>0</v>
      </c>
      <c r="E11" s="305"/>
      <c r="F11" s="254"/>
      <c r="G11" s="2"/>
      <c r="H11" s="306">
        <f>+'Item 1 '!H11:I11</f>
        <v>0</v>
      </c>
      <c r="I11" s="304"/>
      <c r="J11" s="2"/>
      <c r="K11" s="253">
        <f>+'Item 1 '!K11:N11</f>
        <v>0</v>
      </c>
      <c r="L11" s="305"/>
      <c r="M11" s="305"/>
      <c r="N11" s="254"/>
      <c r="O11" s="2"/>
      <c r="P11" s="253"/>
      <c r="Q11" s="254"/>
      <c r="R11" s="214"/>
      <c r="S11" s="7"/>
      <c r="T11" s="308">
        <f>+'Item 1 '!T11:V11</f>
        <v>0</v>
      </c>
      <c r="U11" s="309"/>
      <c r="V11" s="310"/>
      <c r="W11" s="2"/>
      <c r="X11" s="308">
        <f>+'Item 1 '!X11:Z11</f>
        <v>0</v>
      </c>
      <c r="Y11" s="309"/>
      <c r="Z11" s="310"/>
      <c r="AA11" s="8"/>
      <c r="AB11" s="11"/>
      <c r="AN11" s="34"/>
      <c r="AO11" s="35"/>
      <c r="AP11" s="35"/>
      <c r="AQ11" s="36"/>
      <c r="AR11" s="2"/>
      <c r="AS11" s="2"/>
      <c r="AT11" s="2"/>
      <c r="AU11" s="2"/>
      <c r="AV11" s="2"/>
      <c r="AW11" s="2"/>
      <c r="AX11" s="8"/>
    </row>
    <row r="12" spans="1:50" ht="15" customHeight="1" thickBot="1">
      <c r="A12" s="396" t="s">
        <v>180</v>
      </c>
      <c r="B12" s="307"/>
      <c r="C12" s="2"/>
      <c r="D12" s="307" t="s">
        <v>52</v>
      </c>
      <c r="E12" s="307"/>
      <c r="F12" s="307"/>
      <c r="G12" s="2"/>
      <c r="H12" s="307" t="s">
        <v>74</v>
      </c>
      <c r="I12" s="307"/>
      <c r="J12" s="2"/>
      <c r="K12" s="307" t="s">
        <v>93</v>
      </c>
      <c r="L12" s="307"/>
      <c r="M12" s="307"/>
      <c r="N12" s="307"/>
      <c r="O12" s="2"/>
      <c r="P12" s="302" t="s">
        <v>39</v>
      </c>
      <c r="Q12" s="302"/>
      <c r="R12" s="214"/>
      <c r="S12" s="7"/>
      <c r="T12" s="302" t="s">
        <v>36</v>
      </c>
      <c r="U12" s="302"/>
      <c r="V12" s="302"/>
      <c r="W12" s="2"/>
      <c r="X12" s="311" t="s">
        <v>116</v>
      </c>
      <c r="Y12" s="311"/>
      <c r="Z12" s="311"/>
      <c r="AA12" s="8"/>
      <c r="AB12" s="11"/>
      <c r="AN12" s="34" t="b">
        <f>IF(K11="Subcontractor",0)</f>
        <v>0</v>
      </c>
      <c r="AO12" s="35" t="s">
        <v>54</v>
      </c>
      <c r="AP12" s="35"/>
      <c r="AQ12" s="36"/>
      <c r="AR12" s="2"/>
      <c r="AS12" s="41" t="s">
        <v>72</v>
      </c>
      <c r="AT12" s="2"/>
      <c r="AU12" s="41">
        <f>X83-X51</f>
        <v>-1E-06</v>
      </c>
      <c r="AV12" s="2"/>
      <c r="AW12" s="136">
        <f>+X57</f>
        <v>0</v>
      </c>
      <c r="AX12" s="8"/>
    </row>
    <row r="13" spans="1:50" ht="15" customHeight="1" thickBot="1">
      <c r="A13" s="303">
        <f>+'Item 1 '!A13:B13</f>
        <v>0</v>
      </c>
      <c r="B13" s="304"/>
      <c r="C13" s="2"/>
      <c r="D13" s="253">
        <f>+'Item 1 '!D13:F13</f>
        <v>0</v>
      </c>
      <c r="E13" s="305"/>
      <c r="F13" s="254"/>
      <c r="G13" s="2"/>
      <c r="H13" s="306">
        <f>+'Item 1 '!H13:I13</f>
        <v>0</v>
      </c>
      <c r="I13" s="304"/>
      <c r="J13" s="2"/>
      <c r="K13" s="253">
        <f>+'Item 1 '!K13:N13</f>
        <v>0</v>
      </c>
      <c r="L13" s="305"/>
      <c r="M13" s="305"/>
      <c r="N13" s="254"/>
      <c r="O13" s="2"/>
      <c r="P13" s="253"/>
      <c r="Q13" s="254"/>
      <c r="R13" s="214"/>
      <c r="S13" s="7"/>
      <c r="T13" s="253" t="str">
        <f>+'Item 1 '!T13:V13</f>
        <v>No</v>
      </c>
      <c r="U13" s="305"/>
      <c r="V13" s="254"/>
      <c r="W13" s="2"/>
      <c r="X13" s="253" t="str">
        <f>+'Item 1 '!X13:Z13</f>
        <v>Yes</v>
      </c>
      <c r="Y13" s="305"/>
      <c r="Z13" s="254"/>
      <c r="AA13" s="8"/>
      <c r="AB13" s="11"/>
      <c r="AN13" s="37">
        <f>IF(T13="No",0)</f>
        <v>0</v>
      </c>
      <c r="AO13" s="38" t="s">
        <v>55</v>
      </c>
      <c r="AP13" s="38"/>
      <c r="AQ13" s="39"/>
      <c r="AR13" s="10"/>
      <c r="AS13" s="42" t="s">
        <v>73</v>
      </c>
      <c r="AT13" s="10"/>
      <c r="AU13" s="42">
        <f>AU12/X51</f>
        <v>-1</v>
      </c>
      <c r="AV13" s="10"/>
      <c r="AW13" s="10"/>
      <c r="AX13" s="79"/>
    </row>
    <row r="14" spans="1:28" ht="15" customHeight="1">
      <c r="A14" s="396" t="s">
        <v>32</v>
      </c>
      <c r="B14" s="307"/>
      <c r="C14" s="2"/>
      <c r="D14" s="302" t="s">
        <v>181</v>
      </c>
      <c r="E14" s="302"/>
      <c r="F14" s="302"/>
      <c r="G14" s="2"/>
      <c r="H14" s="395" t="s">
        <v>53</v>
      </c>
      <c r="I14" s="395"/>
      <c r="J14" s="2"/>
      <c r="K14" s="307" t="s">
        <v>94</v>
      </c>
      <c r="L14" s="307"/>
      <c r="M14" s="307"/>
      <c r="N14" s="307"/>
      <c r="O14" s="2"/>
      <c r="P14" s="302" t="s">
        <v>65</v>
      </c>
      <c r="Q14" s="302"/>
      <c r="R14" s="214"/>
      <c r="S14" s="7"/>
      <c r="T14" s="311" t="s">
        <v>37</v>
      </c>
      <c r="U14" s="311"/>
      <c r="V14" s="311"/>
      <c r="W14" s="2"/>
      <c r="X14" s="311" t="s">
        <v>76</v>
      </c>
      <c r="Y14" s="311"/>
      <c r="Z14" s="311"/>
      <c r="AA14" s="8"/>
      <c r="AB14" s="11"/>
    </row>
    <row r="15" spans="1:37" ht="15" customHeight="1">
      <c r="A15" s="303">
        <f>+'Item 1 '!A15:B15</f>
        <v>0</v>
      </c>
      <c r="B15" s="304"/>
      <c r="C15" s="2"/>
      <c r="D15" s="253">
        <f>+'Item 1 '!D15:F15</f>
        <v>0</v>
      </c>
      <c r="E15" s="305"/>
      <c r="F15" s="254"/>
      <c r="G15" s="2"/>
      <c r="H15" s="306">
        <f>+'Item 1 '!H15:I15</f>
        <v>0</v>
      </c>
      <c r="I15" s="304"/>
      <c r="J15" s="2"/>
      <c r="K15" s="253">
        <f>+'Item 1 '!K15:N15</f>
        <v>0</v>
      </c>
      <c r="L15" s="305"/>
      <c r="M15" s="305"/>
      <c r="N15" s="254"/>
      <c r="O15" s="2"/>
      <c r="P15" s="253"/>
      <c r="Q15" s="254"/>
      <c r="R15" s="214"/>
      <c r="S15" s="7"/>
      <c r="T15" s="386" t="str">
        <f ca="1">+CELL("Filename")</f>
        <v>V:\DSC Workflow\WEB SITE\ContractModSpec_1-24-13\[ContractorEstimateForm_1-24-13.xls]Item 1 </v>
      </c>
      <c r="U15" s="387"/>
      <c r="V15" s="388"/>
      <c r="W15" s="2"/>
      <c r="X15" s="253" t="str">
        <f>+'Item 1 '!X15:Z15</f>
        <v>No</v>
      </c>
      <c r="Y15" s="305"/>
      <c r="Z15" s="254"/>
      <c r="AA15" s="8"/>
      <c r="AB15" s="11"/>
      <c r="AE15" s="190"/>
      <c r="AF15" s="190"/>
      <c r="AG15" s="190"/>
      <c r="AH15" s="190"/>
      <c r="AI15" s="190"/>
      <c r="AJ15" s="190"/>
      <c r="AK15" s="190"/>
    </row>
    <row r="16" spans="1:37" ht="15" customHeight="1">
      <c r="A16" s="396" t="s">
        <v>109</v>
      </c>
      <c r="B16" s="307"/>
      <c r="C16" s="2"/>
      <c r="D16" s="307" t="s">
        <v>181</v>
      </c>
      <c r="E16" s="307"/>
      <c r="F16" s="307"/>
      <c r="G16" s="2"/>
      <c r="H16" s="395" t="s">
        <v>181</v>
      </c>
      <c r="I16" s="395"/>
      <c r="J16" s="2"/>
      <c r="K16" s="307" t="s">
        <v>95</v>
      </c>
      <c r="L16" s="307"/>
      <c r="M16" s="307"/>
      <c r="N16" s="307"/>
      <c r="O16" s="2"/>
      <c r="P16" s="302" t="s">
        <v>57</v>
      </c>
      <c r="Q16" s="302"/>
      <c r="R16" s="214"/>
      <c r="S16" s="7"/>
      <c r="T16" s="389"/>
      <c r="U16" s="390"/>
      <c r="V16" s="391"/>
      <c r="W16" s="2"/>
      <c r="X16" s="311" t="s">
        <v>77</v>
      </c>
      <c r="Y16" s="311"/>
      <c r="Z16" s="311"/>
      <c r="AA16" s="8"/>
      <c r="AB16" s="44"/>
      <c r="AE16" s="191"/>
      <c r="AF16" s="191"/>
      <c r="AG16" s="191"/>
      <c r="AH16" s="191"/>
      <c r="AI16" s="191"/>
      <c r="AJ16" s="191"/>
      <c r="AK16" s="192"/>
    </row>
    <row r="17" spans="1:37" ht="15" customHeight="1">
      <c r="A17" s="303">
        <f>+'Item 1 '!A17:B17</f>
        <v>0</v>
      </c>
      <c r="B17" s="304"/>
      <c r="C17" s="2"/>
      <c r="D17" s="253">
        <f>+'Item 1 '!D17:F17</f>
        <v>0</v>
      </c>
      <c r="E17" s="305"/>
      <c r="F17" s="254"/>
      <c r="G17" s="2"/>
      <c r="H17" s="306">
        <f>+'Item 1 '!H17:I17</f>
        <v>0</v>
      </c>
      <c r="I17" s="304"/>
      <c r="J17" s="2"/>
      <c r="K17" s="253">
        <f>+'Item 1 '!K17:N17</f>
        <v>0</v>
      </c>
      <c r="L17" s="305"/>
      <c r="M17" s="305"/>
      <c r="N17" s="254"/>
      <c r="O17" s="2"/>
      <c r="P17" s="253"/>
      <c r="Q17" s="254"/>
      <c r="R17" s="214"/>
      <c r="S17" s="7"/>
      <c r="T17" s="392"/>
      <c r="U17" s="393"/>
      <c r="V17" s="394"/>
      <c r="W17" s="2"/>
      <c r="X17" s="253" t="str">
        <f>+'Item 1 '!X17:Z17</f>
        <v>No</v>
      </c>
      <c r="Y17" s="305"/>
      <c r="Z17" s="254"/>
      <c r="AA17" s="8"/>
      <c r="AB17" s="44"/>
      <c r="AE17" s="193"/>
      <c r="AF17" s="193"/>
      <c r="AG17" s="193"/>
      <c r="AH17" s="193"/>
      <c r="AI17" s="193"/>
      <c r="AJ17" s="193"/>
      <c r="AK17" s="194"/>
    </row>
    <row r="18" spans="1:37" ht="15" customHeight="1" thickBot="1">
      <c r="A18" s="215"/>
      <c r="B18" s="40"/>
      <c r="C18" s="40"/>
      <c r="D18" s="40"/>
      <c r="E18" s="40"/>
      <c r="F18" s="40"/>
      <c r="G18" s="40"/>
      <c r="H18" s="216"/>
      <c r="I18" s="216"/>
      <c r="J18" s="216"/>
      <c r="K18" s="216"/>
      <c r="L18" s="216"/>
      <c r="M18" s="216"/>
      <c r="N18" s="10"/>
      <c r="O18" s="10"/>
      <c r="P18" s="10"/>
      <c r="Q18" s="10"/>
      <c r="R18" s="79"/>
      <c r="S18" s="212"/>
      <c r="T18" s="208"/>
      <c r="U18" s="208"/>
      <c r="V18" s="208"/>
      <c r="W18" s="209"/>
      <c r="X18" s="210"/>
      <c r="Y18" s="210"/>
      <c r="Z18" s="210"/>
      <c r="AA18" s="211"/>
      <c r="AB18" s="44"/>
      <c r="AE18" s="193"/>
      <c r="AF18" s="193"/>
      <c r="AG18" s="193"/>
      <c r="AH18" s="193"/>
      <c r="AI18" s="193"/>
      <c r="AJ18" s="193"/>
      <c r="AK18" s="193"/>
    </row>
    <row r="19" spans="1:28" ht="19.5" customHeight="1" thickBot="1">
      <c r="A19" s="46"/>
      <c r="B19" s="46"/>
      <c r="C19" s="46"/>
      <c r="D19" s="46"/>
      <c r="E19" s="46"/>
      <c r="F19" s="97"/>
      <c r="G19" s="97"/>
      <c r="H19" s="46"/>
      <c r="I19" s="46"/>
      <c r="J19" s="46"/>
      <c r="K19" s="46"/>
      <c r="L19" s="46"/>
      <c r="M19" s="46"/>
      <c r="N19" s="46"/>
      <c r="O19" s="46"/>
      <c r="P19" s="46"/>
      <c r="Q19" s="46"/>
      <c r="R19" s="46"/>
      <c r="S19" s="46"/>
      <c r="T19" s="46"/>
      <c r="U19" s="46"/>
      <c r="V19" s="46"/>
      <c r="W19" s="46"/>
      <c r="X19" s="46"/>
      <c r="Y19" s="46"/>
      <c r="Z19" s="46"/>
      <c r="AA19" s="46"/>
      <c r="AB19" s="11"/>
    </row>
    <row r="20" spans="1:28" ht="16.5" customHeight="1" thickBot="1">
      <c r="A20" s="197"/>
      <c r="B20" s="372" t="s">
        <v>10</v>
      </c>
      <c r="C20" s="373"/>
      <c r="D20" s="373"/>
      <c r="E20" s="374"/>
      <c r="F20" s="378" t="s">
        <v>118</v>
      </c>
      <c r="G20" s="379"/>
      <c r="H20" s="382" t="s">
        <v>7</v>
      </c>
      <c r="I20" s="383"/>
      <c r="J20" s="383"/>
      <c r="K20" s="383"/>
      <c r="L20" s="384"/>
      <c r="M20" s="385" t="s">
        <v>2</v>
      </c>
      <c r="N20" s="385"/>
      <c r="O20" s="385"/>
      <c r="P20" s="385"/>
      <c r="Q20" s="382" t="s">
        <v>0</v>
      </c>
      <c r="R20" s="383"/>
      <c r="S20" s="383"/>
      <c r="T20" s="384"/>
      <c r="U20" s="382" t="s">
        <v>9</v>
      </c>
      <c r="V20" s="383"/>
      <c r="W20" s="383"/>
      <c r="X20" s="384"/>
      <c r="Y20" s="92"/>
      <c r="Z20" s="93"/>
      <c r="AA20" s="100"/>
      <c r="AB20" s="11"/>
    </row>
    <row r="21" spans="1:28" ht="18" customHeight="1" thickBot="1">
      <c r="A21" s="57" t="s">
        <v>11</v>
      </c>
      <c r="B21" s="375"/>
      <c r="C21" s="376"/>
      <c r="D21" s="376"/>
      <c r="E21" s="377"/>
      <c r="F21" s="380" t="s">
        <v>117</v>
      </c>
      <c r="G21" s="381"/>
      <c r="H21" s="410" t="s">
        <v>4</v>
      </c>
      <c r="I21" s="410"/>
      <c r="J21" s="184" t="s">
        <v>19</v>
      </c>
      <c r="K21" s="58" t="s">
        <v>178</v>
      </c>
      <c r="L21" s="184" t="s">
        <v>5</v>
      </c>
      <c r="M21" s="410" t="s">
        <v>4</v>
      </c>
      <c r="N21" s="410"/>
      <c r="O21" s="184" t="s">
        <v>19</v>
      </c>
      <c r="P21" s="184" t="s">
        <v>5</v>
      </c>
      <c r="Q21" s="410" t="s">
        <v>4</v>
      </c>
      <c r="R21" s="410"/>
      <c r="S21" s="184" t="s">
        <v>19</v>
      </c>
      <c r="T21" s="184" t="s">
        <v>5</v>
      </c>
      <c r="U21" s="59" t="s">
        <v>6</v>
      </c>
      <c r="V21" s="184" t="s">
        <v>49</v>
      </c>
      <c r="W21" s="184" t="s">
        <v>14</v>
      </c>
      <c r="X21" s="184" t="s">
        <v>5</v>
      </c>
      <c r="Y21" s="375" t="s">
        <v>31</v>
      </c>
      <c r="Z21" s="376"/>
      <c r="AA21" s="423"/>
      <c r="AB21" s="11"/>
    </row>
    <row r="22" spans="1:30" ht="17.25" customHeight="1" thickBot="1">
      <c r="A22" s="60"/>
      <c r="B22" s="419" t="s">
        <v>12</v>
      </c>
      <c r="C22" s="419"/>
      <c r="D22" s="419"/>
      <c r="E22" s="419"/>
      <c r="F22" s="61"/>
      <c r="G22" s="61"/>
      <c r="H22" s="183"/>
      <c r="I22" s="183"/>
      <c r="J22" s="183"/>
      <c r="K22" s="183"/>
      <c r="L22" s="183"/>
      <c r="M22" s="183"/>
      <c r="N22" s="183"/>
      <c r="O22" s="183"/>
      <c r="P22" s="183"/>
      <c r="Q22" s="183"/>
      <c r="R22" s="183"/>
      <c r="S22" s="183"/>
      <c r="T22" s="183"/>
      <c r="U22" s="183"/>
      <c r="V22" s="183"/>
      <c r="W22" s="183"/>
      <c r="X22" s="183"/>
      <c r="Y22" s="198"/>
      <c r="Z22" s="91"/>
      <c r="AA22" s="199"/>
      <c r="AB22" s="11"/>
      <c r="AD22" s="22"/>
    </row>
    <row r="23" spans="1:35" ht="15" customHeight="1" thickBot="1">
      <c r="A23" s="62">
        <v>1</v>
      </c>
      <c r="B23" s="420"/>
      <c r="C23" s="421"/>
      <c r="D23" s="421"/>
      <c r="E23" s="421"/>
      <c r="F23" s="70">
        <v>0</v>
      </c>
      <c r="G23" s="71" t="s">
        <v>20</v>
      </c>
      <c r="H23" s="63">
        <v>0</v>
      </c>
      <c r="I23" s="64" t="s">
        <v>21</v>
      </c>
      <c r="J23" s="66">
        <v>0</v>
      </c>
      <c r="K23" s="65">
        <f aca="true" t="shared" si="0" ref="K23:K28">IF(H23&lt;&gt;0,F23/H23,0)</f>
        <v>0</v>
      </c>
      <c r="L23" s="67">
        <f aca="true" t="shared" si="1" ref="L23:L28">-J23*H23</f>
        <v>0</v>
      </c>
      <c r="M23" s="63">
        <v>0</v>
      </c>
      <c r="N23" s="64" t="s">
        <v>20</v>
      </c>
      <c r="O23" s="66">
        <v>0</v>
      </c>
      <c r="P23" s="67">
        <f aca="true" t="shared" si="2" ref="P23:P28">-O23*M23</f>
        <v>0</v>
      </c>
      <c r="Q23" s="63">
        <v>0</v>
      </c>
      <c r="R23" s="64" t="s">
        <v>21</v>
      </c>
      <c r="S23" s="66">
        <v>0</v>
      </c>
      <c r="T23" s="67">
        <f aca="true" t="shared" si="3" ref="T23:T28">-S23*Q23</f>
        <v>0</v>
      </c>
      <c r="U23" s="68">
        <f>+T23+P23+L23</f>
        <v>0</v>
      </c>
      <c r="V23" s="69">
        <f aca="true" t="shared" si="4" ref="V23:V28">SUM($T$11+$T$9+$T$7)</f>
        <v>0</v>
      </c>
      <c r="W23" s="68">
        <f>U23*V23</f>
        <v>0</v>
      </c>
      <c r="X23" s="121">
        <f>W23+U23</f>
        <v>0</v>
      </c>
      <c r="Y23" s="365">
        <f aca="true" t="shared" si="5" ref="Y23:Y28">IF(F23=0,0,X23/F23)</f>
        <v>0</v>
      </c>
      <c r="Z23" s="365"/>
      <c r="AA23" s="116" t="str">
        <f aca="true" t="shared" si="6" ref="AA23:AA28">+G23</f>
        <v>sf</v>
      </c>
      <c r="AB23" s="11"/>
      <c r="AH23" s="5"/>
      <c r="AI23" s="6"/>
    </row>
    <row r="24" spans="1:35" ht="15" customHeight="1" thickBot="1">
      <c r="A24" s="72">
        <v>2</v>
      </c>
      <c r="B24" s="371"/>
      <c r="C24" s="367"/>
      <c r="D24" s="367"/>
      <c r="E24" s="367"/>
      <c r="F24" s="82">
        <v>0</v>
      </c>
      <c r="G24" s="83" t="s">
        <v>20</v>
      </c>
      <c r="H24" s="73">
        <v>0</v>
      </c>
      <c r="I24" s="74" t="s">
        <v>21</v>
      </c>
      <c r="J24" s="75">
        <v>0</v>
      </c>
      <c r="K24" s="65">
        <f t="shared" si="0"/>
        <v>0</v>
      </c>
      <c r="L24" s="67">
        <f t="shared" si="1"/>
        <v>0</v>
      </c>
      <c r="M24" s="73">
        <v>0</v>
      </c>
      <c r="N24" s="74" t="s">
        <v>20</v>
      </c>
      <c r="O24" s="75">
        <v>0</v>
      </c>
      <c r="P24" s="67">
        <f t="shared" si="2"/>
        <v>0</v>
      </c>
      <c r="Q24" s="73">
        <v>0</v>
      </c>
      <c r="R24" s="64" t="s">
        <v>21</v>
      </c>
      <c r="S24" s="75">
        <v>0</v>
      </c>
      <c r="T24" s="67">
        <f t="shared" si="3"/>
        <v>0</v>
      </c>
      <c r="U24" s="68">
        <f aca="true" t="shared" si="7" ref="U24:U50">+T24+P24+L24</f>
        <v>0</v>
      </c>
      <c r="V24" s="69">
        <f t="shared" si="4"/>
        <v>0</v>
      </c>
      <c r="W24" s="68">
        <f aca="true" t="shared" si="8" ref="W24:W50">U24*V24</f>
        <v>0</v>
      </c>
      <c r="X24" s="122">
        <f aca="true" t="shared" si="9" ref="X24:X50">W24+U24</f>
        <v>0</v>
      </c>
      <c r="Y24" s="365">
        <f t="shared" si="5"/>
        <v>0</v>
      </c>
      <c r="Z24" s="365"/>
      <c r="AA24" s="116" t="str">
        <f t="shared" si="6"/>
        <v>sf</v>
      </c>
      <c r="AB24" s="11"/>
      <c r="AH24" s="5"/>
      <c r="AI24" s="6"/>
    </row>
    <row r="25" spans="1:28" ht="15" customHeight="1" thickBot="1">
      <c r="A25" s="72">
        <v>3</v>
      </c>
      <c r="B25" s="366"/>
      <c r="C25" s="367"/>
      <c r="D25" s="367"/>
      <c r="E25" s="367"/>
      <c r="F25" s="82">
        <v>0</v>
      </c>
      <c r="G25" s="83" t="s">
        <v>20</v>
      </c>
      <c r="H25" s="73">
        <v>0</v>
      </c>
      <c r="I25" s="74" t="s">
        <v>21</v>
      </c>
      <c r="J25" s="75">
        <v>0</v>
      </c>
      <c r="K25" s="65">
        <f t="shared" si="0"/>
        <v>0</v>
      </c>
      <c r="L25" s="67">
        <f t="shared" si="1"/>
        <v>0</v>
      </c>
      <c r="M25" s="73">
        <v>0</v>
      </c>
      <c r="N25" s="74" t="s">
        <v>20</v>
      </c>
      <c r="O25" s="75">
        <v>0</v>
      </c>
      <c r="P25" s="67">
        <f t="shared" si="2"/>
        <v>0</v>
      </c>
      <c r="Q25" s="73">
        <v>0</v>
      </c>
      <c r="R25" s="64" t="s">
        <v>21</v>
      </c>
      <c r="S25" s="75">
        <v>0</v>
      </c>
      <c r="T25" s="67">
        <f t="shared" si="3"/>
        <v>0</v>
      </c>
      <c r="U25" s="68">
        <f t="shared" si="7"/>
        <v>0</v>
      </c>
      <c r="V25" s="69">
        <f t="shared" si="4"/>
        <v>0</v>
      </c>
      <c r="W25" s="68">
        <f t="shared" si="8"/>
        <v>0</v>
      </c>
      <c r="X25" s="122">
        <f t="shared" si="9"/>
        <v>0</v>
      </c>
      <c r="Y25" s="365">
        <f t="shared" si="5"/>
        <v>0</v>
      </c>
      <c r="Z25" s="365"/>
      <c r="AA25" s="116" t="str">
        <f t="shared" si="6"/>
        <v>sf</v>
      </c>
      <c r="AB25" s="11"/>
    </row>
    <row r="26" spans="1:28" ht="15" customHeight="1" thickBot="1">
      <c r="A26" s="72">
        <v>4</v>
      </c>
      <c r="B26" s="371"/>
      <c r="C26" s="367"/>
      <c r="D26" s="367"/>
      <c r="E26" s="367"/>
      <c r="F26" s="82">
        <v>0</v>
      </c>
      <c r="G26" s="83" t="s">
        <v>20</v>
      </c>
      <c r="H26" s="73">
        <v>0</v>
      </c>
      <c r="I26" s="74" t="s">
        <v>21</v>
      </c>
      <c r="J26" s="75">
        <v>0</v>
      </c>
      <c r="K26" s="65">
        <f t="shared" si="0"/>
        <v>0</v>
      </c>
      <c r="L26" s="67">
        <f t="shared" si="1"/>
        <v>0</v>
      </c>
      <c r="M26" s="73">
        <v>0</v>
      </c>
      <c r="N26" s="74" t="s">
        <v>20</v>
      </c>
      <c r="O26" s="75">
        <v>0</v>
      </c>
      <c r="P26" s="67">
        <f t="shared" si="2"/>
        <v>0</v>
      </c>
      <c r="Q26" s="73">
        <v>0</v>
      </c>
      <c r="R26" s="64" t="s">
        <v>21</v>
      </c>
      <c r="S26" s="75">
        <v>0</v>
      </c>
      <c r="T26" s="67">
        <f t="shared" si="3"/>
        <v>0</v>
      </c>
      <c r="U26" s="68">
        <f t="shared" si="7"/>
        <v>0</v>
      </c>
      <c r="V26" s="69">
        <f t="shared" si="4"/>
        <v>0</v>
      </c>
      <c r="W26" s="68">
        <f t="shared" si="8"/>
        <v>0</v>
      </c>
      <c r="X26" s="122">
        <f t="shared" si="9"/>
        <v>0</v>
      </c>
      <c r="Y26" s="365">
        <f t="shared" si="5"/>
        <v>0</v>
      </c>
      <c r="Z26" s="365"/>
      <c r="AA26" s="116" t="str">
        <f t="shared" si="6"/>
        <v>sf</v>
      </c>
      <c r="AB26" s="11"/>
    </row>
    <row r="27" spans="1:35" ht="15" customHeight="1" thickBot="1">
      <c r="A27" s="72">
        <v>5</v>
      </c>
      <c r="B27" s="366"/>
      <c r="C27" s="367"/>
      <c r="D27" s="367"/>
      <c r="E27" s="367"/>
      <c r="F27" s="82">
        <v>0</v>
      </c>
      <c r="G27" s="83" t="s">
        <v>20</v>
      </c>
      <c r="H27" s="73">
        <v>0</v>
      </c>
      <c r="I27" s="74" t="s">
        <v>21</v>
      </c>
      <c r="J27" s="75">
        <v>0</v>
      </c>
      <c r="K27" s="65">
        <f t="shared" si="0"/>
        <v>0</v>
      </c>
      <c r="L27" s="67">
        <f t="shared" si="1"/>
        <v>0</v>
      </c>
      <c r="M27" s="73">
        <v>0</v>
      </c>
      <c r="N27" s="74" t="s">
        <v>20</v>
      </c>
      <c r="O27" s="75">
        <v>0</v>
      </c>
      <c r="P27" s="67">
        <f t="shared" si="2"/>
        <v>0</v>
      </c>
      <c r="Q27" s="73">
        <v>0</v>
      </c>
      <c r="R27" s="64" t="s">
        <v>21</v>
      </c>
      <c r="S27" s="75">
        <v>0</v>
      </c>
      <c r="T27" s="67">
        <f t="shared" si="3"/>
        <v>0</v>
      </c>
      <c r="U27" s="68">
        <f t="shared" si="7"/>
        <v>0</v>
      </c>
      <c r="V27" s="69">
        <f t="shared" si="4"/>
        <v>0</v>
      </c>
      <c r="W27" s="68">
        <f t="shared" si="8"/>
        <v>0</v>
      </c>
      <c r="X27" s="122">
        <f t="shared" si="9"/>
        <v>0</v>
      </c>
      <c r="Y27" s="365">
        <f t="shared" si="5"/>
        <v>0</v>
      </c>
      <c r="Z27" s="365"/>
      <c r="AA27" s="116" t="str">
        <f t="shared" si="6"/>
        <v>sf</v>
      </c>
      <c r="AB27" s="11"/>
      <c r="AI27" s="4"/>
    </row>
    <row r="28" spans="1:35" ht="15" customHeight="1" thickBot="1">
      <c r="A28" s="72">
        <v>6</v>
      </c>
      <c r="B28" s="371"/>
      <c r="C28" s="367"/>
      <c r="D28" s="367"/>
      <c r="E28" s="367"/>
      <c r="F28" s="82">
        <v>0</v>
      </c>
      <c r="G28" s="106" t="s">
        <v>20</v>
      </c>
      <c r="H28" s="73">
        <v>0</v>
      </c>
      <c r="I28" s="74" t="s">
        <v>21</v>
      </c>
      <c r="J28" s="75">
        <v>0</v>
      </c>
      <c r="K28" s="65">
        <f t="shared" si="0"/>
        <v>0</v>
      </c>
      <c r="L28" s="67">
        <f t="shared" si="1"/>
        <v>0</v>
      </c>
      <c r="M28" s="73">
        <v>0</v>
      </c>
      <c r="N28" s="74" t="s">
        <v>20</v>
      </c>
      <c r="O28" s="75">
        <v>0</v>
      </c>
      <c r="P28" s="67">
        <f t="shared" si="2"/>
        <v>0</v>
      </c>
      <c r="Q28" s="73">
        <v>0</v>
      </c>
      <c r="R28" s="64" t="s">
        <v>21</v>
      </c>
      <c r="S28" s="75">
        <v>0</v>
      </c>
      <c r="T28" s="67">
        <f t="shared" si="3"/>
        <v>0</v>
      </c>
      <c r="U28" s="68">
        <f>+T28+P28+L28</f>
        <v>0</v>
      </c>
      <c r="V28" s="69">
        <f t="shared" si="4"/>
        <v>0</v>
      </c>
      <c r="W28" s="68">
        <f>U28*V28</f>
        <v>0</v>
      </c>
      <c r="X28" s="122">
        <f>W28+U28</f>
        <v>0</v>
      </c>
      <c r="Y28" s="365">
        <f t="shared" si="5"/>
        <v>0</v>
      </c>
      <c r="Z28" s="365"/>
      <c r="AA28" s="116" t="str">
        <f t="shared" si="6"/>
        <v>sf</v>
      </c>
      <c r="AB28" s="11"/>
      <c r="AI28" s="4"/>
    </row>
    <row r="29" spans="1:35" ht="15" customHeight="1" thickBot="1">
      <c r="A29" s="60"/>
      <c r="B29" s="411" t="s">
        <v>13</v>
      </c>
      <c r="C29" s="411"/>
      <c r="D29" s="411"/>
      <c r="E29" s="411"/>
      <c r="F29" s="78"/>
      <c r="G29" s="78"/>
      <c r="H29" s="77"/>
      <c r="I29" s="77"/>
      <c r="J29" s="77"/>
      <c r="K29" s="77"/>
      <c r="L29" s="77"/>
      <c r="M29" s="77"/>
      <c r="N29" s="77"/>
      <c r="O29" s="77"/>
      <c r="P29" s="77"/>
      <c r="Q29" s="77"/>
      <c r="R29" s="77"/>
      <c r="S29" s="77"/>
      <c r="T29" s="77"/>
      <c r="U29" s="77"/>
      <c r="V29" s="77"/>
      <c r="W29" s="77"/>
      <c r="X29" s="123"/>
      <c r="Y29" s="125"/>
      <c r="Z29" s="126"/>
      <c r="AA29" s="124"/>
      <c r="AB29" s="11"/>
      <c r="AI29" s="6"/>
    </row>
    <row r="30" spans="1:30" ht="15" customHeight="1" thickBot="1">
      <c r="A30" s="72">
        <v>7</v>
      </c>
      <c r="B30" s="366"/>
      <c r="C30" s="367"/>
      <c r="D30" s="367"/>
      <c r="E30" s="367"/>
      <c r="F30" s="82">
        <v>0</v>
      </c>
      <c r="G30" s="83" t="s">
        <v>20</v>
      </c>
      <c r="H30" s="63">
        <v>0</v>
      </c>
      <c r="I30" s="64" t="s">
        <v>21</v>
      </c>
      <c r="J30" s="66">
        <v>0</v>
      </c>
      <c r="K30" s="65">
        <f aca="true" t="shared" si="10" ref="K30:K43">IF(H30&lt;&gt;0,F30/H30,0)</f>
        <v>0</v>
      </c>
      <c r="L30" s="67">
        <f aca="true" t="shared" si="11" ref="L30:L43">J30*H30</f>
        <v>0</v>
      </c>
      <c r="M30" s="76">
        <v>0</v>
      </c>
      <c r="N30" s="74" t="s">
        <v>20</v>
      </c>
      <c r="O30" s="66">
        <v>0</v>
      </c>
      <c r="P30" s="67">
        <f aca="true" t="shared" si="12" ref="P30:P49">O30*M30</f>
        <v>0</v>
      </c>
      <c r="Q30" s="76">
        <v>0</v>
      </c>
      <c r="R30" s="64" t="s">
        <v>21</v>
      </c>
      <c r="S30" s="66">
        <v>0</v>
      </c>
      <c r="T30" s="67">
        <f aca="true" t="shared" si="13" ref="T30:T50">S30*Q30</f>
        <v>0</v>
      </c>
      <c r="U30" s="68">
        <f t="shared" si="7"/>
        <v>0</v>
      </c>
      <c r="V30" s="69">
        <f aca="true" t="shared" si="14" ref="V30:V43">SUM($T$11+$T$9+$T$7)</f>
        <v>0</v>
      </c>
      <c r="W30" s="68">
        <f t="shared" si="8"/>
        <v>0</v>
      </c>
      <c r="X30" s="122">
        <f t="shared" si="9"/>
        <v>0</v>
      </c>
      <c r="Y30" s="365">
        <f aca="true" t="shared" si="15" ref="Y30:Y43">IF(F30=0,0,X30/F30)</f>
        <v>0</v>
      </c>
      <c r="Z30" s="365"/>
      <c r="AA30" s="116" t="str">
        <f aca="true" t="shared" si="16" ref="AA30:AA43">+G30</f>
        <v>sf</v>
      </c>
      <c r="AB30" s="11"/>
      <c r="AD30" s="12"/>
    </row>
    <row r="31" spans="1:34" ht="15" customHeight="1" thickBot="1">
      <c r="A31" s="72">
        <v>8</v>
      </c>
      <c r="B31" s="366"/>
      <c r="C31" s="367"/>
      <c r="D31" s="367"/>
      <c r="E31" s="367"/>
      <c r="F31" s="82">
        <v>0</v>
      </c>
      <c r="G31" s="83" t="s">
        <v>20</v>
      </c>
      <c r="H31" s="63">
        <v>0</v>
      </c>
      <c r="I31" s="64" t="s">
        <v>21</v>
      </c>
      <c r="J31" s="66">
        <v>0</v>
      </c>
      <c r="K31" s="65">
        <f t="shared" si="10"/>
        <v>0</v>
      </c>
      <c r="L31" s="67">
        <f t="shared" si="11"/>
        <v>0</v>
      </c>
      <c r="M31" s="76">
        <v>0</v>
      </c>
      <c r="N31" s="74" t="s">
        <v>20</v>
      </c>
      <c r="O31" s="66">
        <v>0</v>
      </c>
      <c r="P31" s="67">
        <f t="shared" si="12"/>
        <v>0</v>
      </c>
      <c r="Q31" s="76">
        <v>0</v>
      </c>
      <c r="R31" s="64" t="s">
        <v>21</v>
      </c>
      <c r="S31" s="66">
        <v>0</v>
      </c>
      <c r="T31" s="67">
        <f t="shared" si="13"/>
        <v>0</v>
      </c>
      <c r="U31" s="68">
        <f t="shared" si="7"/>
        <v>0</v>
      </c>
      <c r="V31" s="69">
        <f t="shared" si="14"/>
        <v>0</v>
      </c>
      <c r="W31" s="68">
        <f t="shared" si="8"/>
        <v>0</v>
      </c>
      <c r="X31" s="122">
        <f t="shared" si="9"/>
        <v>0</v>
      </c>
      <c r="Y31" s="365">
        <f t="shared" si="15"/>
        <v>0</v>
      </c>
      <c r="Z31" s="365"/>
      <c r="AA31" s="116" t="str">
        <f t="shared" si="16"/>
        <v>sf</v>
      </c>
      <c r="AB31" s="11"/>
      <c r="AD31" s="12"/>
      <c r="AH31" s="4"/>
    </row>
    <row r="32" spans="1:34" ht="15" customHeight="1" thickBot="1">
      <c r="A32" s="72">
        <v>9</v>
      </c>
      <c r="B32" s="366"/>
      <c r="C32" s="367"/>
      <c r="D32" s="367"/>
      <c r="E32" s="367"/>
      <c r="F32" s="82">
        <v>0</v>
      </c>
      <c r="G32" s="83" t="s">
        <v>20</v>
      </c>
      <c r="H32" s="63">
        <v>0</v>
      </c>
      <c r="I32" s="64" t="s">
        <v>21</v>
      </c>
      <c r="J32" s="66">
        <v>0</v>
      </c>
      <c r="K32" s="65">
        <f t="shared" si="10"/>
        <v>0</v>
      </c>
      <c r="L32" s="67">
        <f t="shared" si="11"/>
        <v>0</v>
      </c>
      <c r="M32" s="76">
        <v>0</v>
      </c>
      <c r="N32" s="74" t="s">
        <v>20</v>
      </c>
      <c r="O32" s="66">
        <v>0</v>
      </c>
      <c r="P32" s="67">
        <f t="shared" si="12"/>
        <v>0</v>
      </c>
      <c r="Q32" s="76">
        <v>0</v>
      </c>
      <c r="R32" s="64" t="s">
        <v>21</v>
      </c>
      <c r="S32" s="66">
        <v>0</v>
      </c>
      <c r="T32" s="67">
        <f t="shared" si="13"/>
        <v>0</v>
      </c>
      <c r="U32" s="68">
        <f t="shared" si="7"/>
        <v>0</v>
      </c>
      <c r="V32" s="69">
        <f t="shared" si="14"/>
        <v>0</v>
      </c>
      <c r="W32" s="68">
        <f t="shared" si="8"/>
        <v>0</v>
      </c>
      <c r="X32" s="122">
        <f t="shared" si="9"/>
        <v>0</v>
      </c>
      <c r="Y32" s="365">
        <f t="shared" si="15"/>
        <v>0</v>
      </c>
      <c r="Z32" s="365"/>
      <c r="AA32" s="116" t="str">
        <f t="shared" si="16"/>
        <v>sf</v>
      </c>
      <c r="AB32" s="11"/>
      <c r="AH32" s="5"/>
    </row>
    <row r="33" spans="1:28" ht="15" customHeight="1" thickBot="1">
      <c r="A33" s="72">
        <v>10</v>
      </c>
      <c r="B33" s="366"/>
      <c r="C33" s="367"/>
      <c r="D33" s="367"/>
      <c r="E33" s="367"/>
      <c r="F33" s="82">
        <v>0</v>
      </c>
      <c r="G33" s="83" t="s">
        <v>20</v>
      </c>
      <c r="H33" s="63">
        <v>0</v>
      </c>
      <c r="I33" s="64" t="s">
        <v>21</v>
      </c>
      <c r="J33" s="66">
        <v>0</v>
      </c>
      <c r="K33" s="65">
        <f t="shared" si="10"/>
        <v>0</v>
      </c>
      <c r="L33" s="67">
        <f t="shared" si="11"/>
        <v>0</v>
      </c>
      <c r="M33" s="76">
        <v>0</v>
      </c>
      <c r="N33" s="74" t="s">
        <v>20</v>
      </c>
      <c r="O33" s="66">
        <v>0</v>
      </c>
      <c r="P33" s="67">
        <f t="shared" si="12"/>
        <v>0</v>
      </c>
      <c r="Q33" s="76">
        <v>0</v>
      </c>
      <c r="R33" s="64" t="s">
        <v>21</v>
      </c>
      <c r="S33" s="66">
        <v>0</v>
      </c>
      <c r="T33" s="67">
        <f t="shared" si="13"/>
        <v>0</v>
      </c>
      <c r="U33" s="68">
        <f t="shared" si="7"/>
        <v>0</v>
      </c>
      <c r="V33" s="69">
        <f t="shared" si="14"/>
        <v>0</v>
      </c>
      <c r="W33" s="68">
        <f t="shared" si="8"/>
        <v>0</v>
      </c>
      <c r="X33" s="122">
        <f t="shared" si="9"/>
        <v>0</v>
      </c>
      <c r="Y33" s="365">
        <f t="shared" si="15"/>
        <v>0</v>
      </c>
      <c r="Z33" s="365"/>
      <c r="AA33" s="116" t="str">
        <f t="shared" si="16"/>
        <v>sf</v>
      </c>
      <c r="AB33" s="11"/>
    </row>
    <row r="34" spans="1:30" ht="15" customHeight="1" thickBot="1">
      <c r="A34" s="72">
        <v>11</v>
      </c>
      <c r="B34" s="366"/>
      <c r="C34" s="367"/>
      <c r="D34" s="367"/>
      <c r="E34" s="367"/>
      <c r="F34" s="82">
        <v>0</v>
      </c>
      <c r="G34" s="83" t="s">
        <v>20</v>
      </c>
      <c r="H34" s="63">
        <v>0</v>
      </c>
      <c r="I34" s="64" t="s">
        <v>21</v>
      </c>
      <c r="J34" s="66">
        <v>0</v>
      </c>
      <c r="K34" s="65">
        <f t="shared" si="10"/>
        <v>0</v>
      </c>
      <c r="L34" s="67">
        <f t="shared" si="11"/>
        <v>0</v>
      </c>
      <c r="M34" s="76">
        <v>0</v>
      </c>
      <c r="N34" s="74" t="s">
        <v>20</v>
      </c>
      <c r="O34" s="66">
        <v>0</v>
      </c>
      <c r="P34" s="67">
        <f t="shared" si="12"/>
        <v>0</v>
      </c>
      <c r="Q34" s="76">
        <v>0</v>
      </c>
      <c r="R34" s="64" t="s">
        <v>21</v>
      </c>
      <c r="S34" s="66">
        <v>0</v>
      </c>
      <c r="T34" s="67">
        <f t="shared" si="13"/>
        <v>0</v>
      </c>
      <c r="U34" s="68">
        <f t="shared" si="7"/>
        <v>0</v>
      </c>
      <c r="V34" s="69">
        <f t="shared" si="14"/>
        <v>0</v>
      </c>
      <c r="W34" s="68">
        <f t="shared" si="8"/>
        <v>0</v>
      </c>
      <c r="X34" s="122">
        <f t="shared" si="9"/>
        <v>0</v>
      </c>
      <c r="Y34" s="365">
        <f t="shared" si="15"/>
        <v>0</v>
      </c>
      <c r="Z34" s="365"/>
      <c r="AA34" s="116" t="str">
        <f t="shared" si="16"/>
        <v>sf</v>
      </c>
      <c r="AB34" s="11"/>
      <c r="AD34" s="12"/>
    </row>
    <row r="35" spans="1:30" ht="15" customHeight="1" thickBot="1">
      <c r="A35" s="72">
        <v>12</v>
      </c>
      <c r="B35" s="366"/>
      <c r="C35" s="367"/>
      <c r="D35" s="367"/>
      <c r="E35" s="367"/>
      <c r="F35" s="82">
        <v>0</v>
      </c>
      <c r="G35" s="83" t="s">
        <v>20</v>
      </c>
      <c r="H35" s="63">
        <v>0</v>
      </c>
      <c r="I35" s="64" t="s">
        <v>21</v>
      </c>
      <c r="J35" s="66">
        <v>0</v>
      </c>
      <c r="K35" s="65">
        <f t="shared" si="10"/>
        <v>0</v>
      </c>
      <c r="L35" s="67">
        <f t="shared" si="11"/>
        <v>0</v>
      </c>
      <c r="M35" s="76">
        <v>0</v>
      </c>
      <c r="N35" s="74" t="s">
        <v>20</v>
      </c>
      <c r="O35" s="66">
        <v>0</v>
      </c>
      <c r="P35" s="67">
        <f t="shared" si="12"/>
        <v>0</v>
      </c>
      <c r="Q35" s="76">
        <v>0</v>
      </c>
      <c r="R35" s="64" t="s">
        <v>21</v>
      </c>
      <c r="S35" s="66">
        <v>0</v>
      </c>
      <c r="T35" s="67">
        <f t="shared" si="13"/>
        <v>0</v>
      </c>
      <c r="U35" s="68">
        <f t="shared" si="7"/>
        <v>0</v>
      </c>
      <c r="V35" s="69">
        <f t="shared" si="14"/>
        <v>0</v>
      </c>
      <c r="W35" s="68">
        <f t="shared" si="8"/>
        <v>0</v>
      </c>
      <c r="X35" s="122">
        <f t="shared" si="9"/>
        <v>0</v>
      </c>
      <c r="Y35" s="365">
        <f t="shared" si="15"/>
        <v>0</v>
      </c>
      <c r="Z35" s="365"/>
      <c r="AA35" s="116" t="str">
        <f t="shared" si="16"/>
        <v>sf</v>
      </c>
      <c r="AB35" s="11"/>
      <c r="AD35" s="12"/>
    </row>
    <row r="36" spans="1:30" ht="15" customHeight="1" thickBot="1">
      <c r="A36" s="72">
        <v>13</v>
      </c>
      <c r="B36" s="366"/>
      <c r="C36" s="367"/>
      <c r="D36" s="367"/>
      <c r="E36" s="367"/>
      <c r="F36" s="82">
        <v>0</v>
      </c>
      <c r="G36" s="83" t="s">
        <v>20</v>
      </c>
      <c r="H36" s="63">
        <v>0</v>
      </c>
      <c r="I36" s="64" t="s">
        <v>21</v>
      </c>
      <c r="J36" s="66">
        <v>0</v>
      </c>
      <c r="K36" s="65">
        <f t="shared" si="10"/>
        <v>0</v>
      </c>
      <c r="L36" s="67">
        <f t="shared" si="11"/>
        <v>0</v>
      </c>
      <c r="M36" s="76">
        <v>0</v>
      </c>
      <c r="N36" s="74" t="s">
        <v>20</v>
      </c>
      <c r="O36" s="66">
        <v>0</v>
      </c>
      <c r="P36" s="67">
        <f t="shared" si="12"/>
        <v>0</v>
      </c>
      <c r="Q36" s="76">
        <v>0</v>
      </c>
      <c r="R36" s="64" t="s">
        <v>21</v>
      </c>
      <c r="S36" s="66">
        <v>0</v>
      </c>
      <c r="T36" s="67">
        <f t="shared" si="13"/>
        <v>0</v>
      </c>
      <c r="U36" s="68">
        <f t="shared" si="7"/>
        <v>0</v>
      </c>
      <c r="V36" s="69">
        <f t="shared" si="14"/>
        <v>0</v>
      </c>
      <c r="W36" s="68">
        <f t="shared" si="8"/>
        <v>0</v>
      </c>
      <c r="X36" s="122">
        <f t="shared" si="9"/>
        <v>0</v>
      </c>
      <c r="Y36" s="365">
        <f t="shared" si="15"/>
        <v>0</v>
      </c>
      <c r="Z36" s="365"/>
      <c r="AA36" s="116" t="str">
        <f t="shared" si="16"/>
        <v>sf</v>
      </c>
      <c r="AB36" s="11"/>
      <c r="AD36" s="12"/>
    </row>
    <row r="37" spans="1:28" ht="15" customHeight="1" thickBot="1">
      <c r="A37" s="72">
        <v>14</v>
      </c>
      <c r="B37" s="366"/>
      <c r="C37" s="367"/>
      <c r="D37" s="367"/>
      <c r="E37" s="367"/>
      <c r="F37" s="82">
        <v>0</v>
      </c>
      <c r="G37" s="83" t="s">
        <v>20</v>
      </c>
      <c r="H37" s="63">
        <v>0</v>
      </c>
      <c r="I37" s="64" t="s">
        <v>21</v>
      </c>
      <c r="J37" s="66">
        <v>1</v>
      </c>
      <c r="K37" s="65">
        <f t="shared" si="10"/>
        <v>0</v>
      </c>
      <c r="L37" s="67">
        <f t="shared" si="11"/>
        <v>0</v>
      </c>
      <c r="M37" s="76">
        <v>0</v>
      </c>
      <c r="N37" s="74" t="s">
        <v>20</v>
      </c>
      <c r="O37" s="66">
        <v>0</v>
      </c>
      <c r="P37" s="67">
        <f t="shared" si="12"/>
        <v>0</v>
      </c>
      <c r="Q37" s="76">
        <v>0</v>
      </c>
      <c r="R37" s="64" t="s">
        <v>21</v>
      </c>
      <c r="S37" s="66">
        <v>0</v>
      </c>
      <c r="T37" s="67">
        <f t="shared" si="13"/>
        <v>0</v>
      </c>
      <c r="U37" s="68">
        <f t="shared" si="7"/>
        <v>0</v>
      </c>
      <c r="V37" s="69">
        <f t="shared" si="14"/>
        <v>0</v>
      </c>
      <c r="W37" s="68">
        <f t="shared" si="8"/>
        <v>0</v>
      </c>
      <c r="X37" s="122">
        <f t="shared" si="9"/>
        <v>0</v>
      </c>
      <c r="Y37" s="365">
        <f t="shared" si="15"/>
        <v>0</v>
      </c>
      <c r="Z37" s="365"/>
      <c r="AA37" s="116" t="str">
        <f t="shared" si="16"/>
        <v>sf</v>
      </c>
      <c r="AB37" s="11"/>
    </row>
    <row r="38" spans="1:28" ht="15" customHeight="1" thickBot="1">
      <c r="A38" s="72">
        <v>15</v>
      </c>
      <c r="B38" s="366"/>
      <c r="C38" s="367"/>
      <c r="D38" s="367"/>
      <c r="E38" s="367"/>
      <c r="F38" s="82">
        <v>0</v>
      </c>
      <c r="G38" s="83" t="s">
        <v>20</v>
      </c>
      <c r="H38" s="63">
        <v>0</v>
      </c>
      <c r="I38" s="64" t="s">
        <v>21</v>
      </c>
      <c r="J38" s="66">
        <v>0</v>
      </c>
      <c r="K38" s="65">
        <f t="shared" si="10"/>
        <v>0</v>
      </c>
      <c r="L38" s="67">
        <f t="shared" si="11"/>
        <v>0</v>
      </c>
      <c r="M38" s="76">
        <v>0</v>
      </c>
      <c r="N38" s="74" t="s">
        <v>20</v>
      </c>
      <c r="O38" s="66">
        <v>0</v>
      </c>
      <c r="P38" s="67">
        <f t="shared" si="12"/>
        <v>0</v>
      </c>
      <c r="Q38" s="76">
        <v>0</v>
      </c>
      <c r="R38" s="64" t="s">
        <v>21</v>
      </c>
      <c r="S38" s="66">
        <v>0</v>
      </c>
      <c r="T38" s="67">
        <f t="shared" si="13"/>
        <v>0</v>
      </c>
      <c r="U38" s="68">
        <f t="shared" si="7"/>
        <v>0</v>
      </c>
      <c r="V38" s="69">
        <f t="shared" si="14"/>
        <v>0</v>
      </c>
      <c r="W38" s="68">
        <f t="shared" si="8"/>
        <v>0</v>
      </c>
      <c r="X38" s="122">
        <f t="shared" si="9"/>
        <v>0</v>
      </c>
      <c r="Y38" s="365">
        <f t="shared" si="15"/>
        <v>0</v>
      </c>
      <c r="Z38" s="365"/>
      <c r="AA38" s="116" t="str">
        <f t="shared" si="16"/>
        <v>sf</v>
      </c>
      <c r="AB38" s="11"/>
    </row>
    <row r="39" spans="1:30" ht="15" customHeight="1" thickBot="1">
      <c r="A39" s="72">
        <v>16</v>
      </c>
      <c r="B39" s="366"/>
      <c r="C39" s="367"/>
      <c r="D39" s="367"/>
      <c r="E39" s="367"/>
      <c r="F39" s="82">
        <v>0</v>
      </c>
      <c r="G39" s="83" t="s">
        <v>20</v>
      </c>
      <c r="H39" s="63">
        <v>0</v>
      </c>
      <c r="I39" s="64" t="s">
        <v>21</v>
      </c>
      <c r="J39" s="66">
        <v>0</v>
      </c>
      <c r="K39" s="65">
        <f t="shared" si="10"/>
        <v>0</v>
      </c>
      <c r="L39" s="67">
        <f t="shared" si="11"/>
        <v>0</v>
      </c>
      <c r="M39" s="76">
        <v>0</v>
      </c>
      <c r="N39" s="74" t="s">
        <v>20</v>
      </c>
      <c r="O39" s="66">
        <v>0</v>
      </c>
      <c r="P39" s="67">
        <f t="shared" si="12"/>
        <v>0</v>
      </c>
      <c r="Q39" s="76">
        <v>0</v>
      </c>
      <c r="R39" s="64" t="s">
        <v>21</v>
      </c>
      <c r="S39" s="66">
        <v>0</v>
      </c>
      <c r="T39" s="67">
        <f t="shared" si="13"/>
        <v>0</v>
      </c>
      <c r="U39" s="68">
        <f t="shared" si="7"/>
        <v>0</v>
      </c>
      <c r="V39" s="69">
        <f t="shared" si="14"/>
        <v>0</v>
      </c>
      <c r="W39" s="68">
        <f t="shared" si="8"/>
        <v>0</v>
      </c>
      <c r="X39" s="122">
        <f t="shared" si="9"/>
        <v>0</v>
      </c>
      <c r="Y39" s="365">
        <f t="shared" si="15"/>
        <v>0</v>
      </c>
      <c r="Z39" s="365"/>
      <c r="AA39" s="116" t="str">
        <f t="shared" si="16"/>
        <v>sf</v>
      </c>
      <c r="AB39" s="11"/>
      <c r="AD39" s="12"/>
    </row>
    <row r="40" spans="1:30" ht="15" customHeight="1" thickBot="1">
      <c r="A40" s="72">
        <v>17</v>
      </c>
      <c r="B40" s="366"/>
      <c r="C40" s="367"/>
      <c r="D40" s="367"/>
      <c r="E40" s="367"/>
      <c r="F40" s="82">
        <v>0</v>
      </c>
      <c r="G40" s="83" t="s">
        <v>20</v>
      </c>
      <c r="H40" s="63">
        <v>0</v>
      </c>
      <c r="I40" s="64" t="s">
        <v>21</v>
      </c>
      <c r="J40" s="66">
        <v>0</v>
      </c>
      <c r="K40" s="65">
        <f t="shared" si="10"/>
        <v>0</v>
      </c>
      <c r="L40" s="67">
        <f t="shared" si="11"/>
        <v>0</v>
      </c>
      <c r="M40" s="76">
        <v>0</v>
      </c>
      <c r="N40" s="74" t="s">
        <v>20</v>
      </c>
      <c r="O40" s="66">
        <v>0</v>
      </c>
      <c r="P40" s="67">
        <f t="shared" si="12"/>
        <v>0</v>
      </c>
      <c r="Q40" s="76">
        <v>0</v>
      </c>
      <c r="R40" s="64" t="s">
        <v>21</v>
      </c>
      <c r="S40" s="66">
        <v>0</v>
      </c>
      <c r="T40" s="67">
        <f t="shared" si="13"/>
        <v>0</v>
      </c>
      <c r="U40" s="68">
        <f t="shared" si="7"/>
        <v>0</v>
      </c>
      <c r="V40" s="69">
        <f t="shared" si="14"/>
        <v>0</v>
      </c>
      <c r="W40" s="68">
        <f t="shared" si="8"/>
        <v>0</v>
      </c>
      <c r="X40" s="122">
        <f t="shared" si="9"/>
        <v>0</v>
      </c>
      <c r="Y40" s="365">
        <f t="shared" si="15"/>
        <v>0</v>
      </c>
      <c r="Z40" s="365"/>
      <c r="AA40" s="116" t="str">
        <f t="shared" si="16"/>
        <v>sf</v>
      </c>
      <c r="AB40" s="11"/>
      <c r="AD40" s="12"/>
    </row>
    <row r="41" spans="1:28" ht="15" customHeight="1" thickBot="1">
      <c r="A41" s="72">
        <v>18</v>
      </c>
      <c r="B41" s="366"/>
      <c r="C41" s="367"/>
      <c r="D41" s="367"/>
      <c r="E41" s="367"/>
      <c r="F41" s="82">
        <v>0</v>
      </c>
      <c r="G41" s="83" t="s">
        <v>20</v>
      </c>
      <c r="H41" s="63">
        <v>0.001</v>
      </c>
      <c r="I41" s="64" t="s">
        <v>21</v>
      </c>
      <c r="J41" s="66">
        <v>0.001</v>
      </c>
      <c r="K41" s="65">
        <f t="shared" si="10"/>
        <v>0</v>
      </c>
      <c r="L41" s="67">
        <f t="shared" si="11"/>
        <v>1E-06</v>
      </c>
      <c r="M41" s="76">
        <v>0</v>
      </c>
      <c r="N41" s="74" t="s">
        <v>20</v>
      </c>
      <c r="O41" s="66">
        <v>0</v>
      </c>
      <c r="P41" s="67">
        <f t="shared" si="12"/>
        <v>0</v>
      </c>
      <c r="Q41" s="76">
        <v>0</v>
      </c>
      <c r="R41" s="64" t="s">
        <v>21</v>
      </c>
      <c r="S41" s="66">
        <v>0</v>
      </c>
      <c r="T41" s="67">
        <f t="shared" si="13"/>
        <v>0</v>
      </c>
      <c r="U41" s="68">
        <f t="shared" si="7"/>
        <v>1E-06</v>
      </c>
      <c r="V41" s="69">
        <f t="shared" si="14"/>
        <v>0</v>
      </c>
      <c r="W41" s="68">
        <f t="shared" si="8"/>
        <v>0</v>
      </c>
      <c r="X41" s="122">
        <f t="shared" si="9"/>
        <v>1E-06</v>
      </c>
      <c r="Y41" s="365">
        <f t="shared" si="15"/>
        <v>0</v>
      </c>
      <c r="Z41" s="365"/>
      <c r="AA41" s="116" t="str">
        <f t="shared" si="16"/>
        <v>sf</v>
      </c>
      <c r="AB41" s="11"/>
    </row>
    <row r="42" spans="1:28" ht="15" customHeight="1" thickBot="1">
      <c r="A42" s="72">
        <v>19</v>
      </c>
      <c r="B42" s="366"/>
      <c r="C42" s="367"/>
      <c r="D42" s="367"/>
      <c r="E42" s="367"/>
      <c r="F42" s="82">
        <v>0</v>
      </c>
      <c r="G42" s="83" t="s">
        <v>20</v>
      </c>
      <c r="H42" s="63">
        <v>0</v>
      </c>
      <c r="I42" s="64" t="s">
        <v>21</v>
      </c>
      <c r="J42" s="66">
        <v>0.001</v>
      </c>
      <c r="K42" s="65">
        <f t="shared" si="10"/>
        <v>0</v>
      </c>
      <c r="L42" s="67">
        <f t="shared" si="11"/>
        <v>0</v>
      </c>
      <c r="M42" s="76">
        <v>0</v>
      </c>
      <c r="N42" s="74" t="s">
        <v>20</v>
      </c>
      <c r="O42" s="66">
        <v>0</v>
      </c>
      <c r="P42" s="67">
        <f>O42*M42</f>
        <v>0</v>
      </c>
      <c r="Q42" s="76">
        <v>0</v>
      </c>
      <c r="R42" s="64" t="s">
        <v>21</v>
      </c>
      <c r="S42" s="66">
        <v>0</v>
      </c>
      <c r="T42" s="67">
        <f>S42*Q42</f>
        <v>0</v>
      </c>
      <c r="U42" s="68">
        <f>+T42+P42+L42</f>
        <v>0</v>
      </c>
      <c r="V42" s="69">
        <f t="shared" si="14"/>
        <v>0</v>
      </c>
      <c r="W42" s="68">
        <f>U42*V42</f>
        <v>0</v>
      </c>
      <c r="X42" s="122">
        <f>W42+U42</f>
        <v>0</v>
      </c>
      <c r="Y42" s="365">
        <f t="shared" si="15"/>
        <v>0</v>
      </c>
      <c r="Z42" s="365"/>
      <c r="AA42" s="116" t="str">
        <f t="shared" si="16"/>
        <v>sf</v>
      </c>
      <c r="AB42" s="11"/>
    </row>
    <row r="43" spans="1:28" ht="15" customHeight="1" thickBot="1">
      <c r="A43" s="72">
        <v>20</v>
      </c>
      <c r="B43" s="366"/>
      <c r="C43" s="367"/>
      <c r="D43" s="367"/>
      <c r="E43" s="367"/>
      <c r="F43" s="82">
        <v>0</v>
      </c>
      <c r="G43" s="83" t="s">
        <v>20</v>
      </c>
      <c r="H43" s="63">
        <v>0</v>
      </c>
      <c r="I43" s="64" t="s">
        <v>21</v>
      </c>
      <c r="J43" s="66">
        <v>0</v>
      </c>
      <c r="K43" s="65">
        <f t="shared" si="10"/>
        <v>0</v>
      </c>
      <c r="L43" s="67">
        <f t="shared" si="11"/>
        <v>0</v>
      </c>
      <c r="M43" s="76">
        <v>0</v>
      </c>
      <c r="N43" s="74" t="s">
        <v>20</v>
      </c>
      <c r="O43" s="66">
        <v>0</v>
      </c>
      <c r="P43" s="67">
        <f t="shared" si="12"/>
        <v>0</v>
      </c>
      <c r="Q43" s="76">
        <v>0</v>
      </c>
      <c r="R43" s="64" t="s">
        <v>21</v>
      </c>
      <c r="S43" s="66">
        <v>0</v>
      </c>
      <c r="T43" s="67">
        <f t="shared" si="13"/>
        <v>0</v>
      </c>
      <c r="U43" s="68">
        <f t="shared" si="7"/>
        <v>0</v>
      </c>
      <c r="V43" s="69">
        <f t="shared" si="14"/>
        <v>0</v>
      </c>
      <c r="W43" s="68">
        <f t="shared" si="8"/>
        <v>0</v>
      </c>
      <c r="X43" s="122">
        <f t="shared" si="9"/>
        <v>0</v>
      </c>
      <c r="Y43" s="365">
        <f t="shared" si="15"/>
        <v>0</v>
      </c>
      <c r="Z43" s="365"/>
      <c r="AA43" s="116" t="str">
        <f t="shared" si="16"/>
        <v>sf</v>
      </c>
      <c r="AB43" s="11"/>
    </row>
    <row r="44" spans="1:35" ht="15" customHeight="1" thickBot="1">
      <c r="A44" s="60"/>
      <c r="B44" s="411" t="s">
        <v>18</v>
      </c>
      <c r="C44" s="411"/>
      <c r="D44" s="411"/>
      <c r="E44" s="411"/>
      <c r="F44" s="249" t="s">
        <v>190</v>
      </c>
      <c r="G44" s="250"/>
      <c r="H44" s="250"/>
      <c r="I44" s="250"/>
      <c r="J44" s="250"/>
      <c r="K44" s="250"/>
      <c r="L44" s="250"/>
      <c r="M44" s="248" t="s">
        <v>35</v>
      </c>
      <c r="N44" s="77"/>
      <c r="O44" s="77"/>
      <c r="P44" s="77"/>
      <c r="Q44" s="77"/>
      <c r="R44" s="77"/>
      <c r="S44" s="77"/>
      <c r="T44" s="77"/>
      <c r="U44" s="77"/>
      <c r="V44" s="77"/>
      <c r="W44" s="77"/>
      <c r="X44" s="123"/>
      <c r="Y44" s="125"/>
      <c r="Z44" s="127"/>
      <c r="AA44" s="124"/>
      <c r="AB44" s="11"/>
      <c r="AE44" s="2"/>
      <c r="AF44" s="2"/>
      <c r="AG44" s="2"/>
      <c r="AH44" s="5"/>
      <c r="AI44" s="6"/>
    </row>
    <row r="45" spans="1:28" ht="15" customHeight="1" thickBot="1">
      <c r="A45" s="72">
        <v>21</v>
      </c>
      <c r="B45" s="366"/>
      <c r="C45" s="367"/>
      <c r="D45" s="367"/>
      <c r="E45" s="367"/>
      <c r="F45" s="82">
        <v>0</v>
      </c>
      <c r="G45" s="83" t="s">
        <v>20</v>
      </c>
      <c r="H45" s="63">
        <v>0</v>
      </c>
      <c r="I45" s="64" t="s">
        <v>21</v>
      </c>
      <c r="J45" s="66">
        <v>0</v>
      </c>
      <c r="K45" s="65">
        <f aca="true" t="shared" si="17" ref="K45:K50">IF(H45&lt;&gt;0,F45/H45,0)</f>
        <v>0</v>
      </c>
      <c r="L45" s="67">
        <f aca="true" t="shared" si="18" ref="L45:L50">J45*H45</f>
        <v>0</v>
      </c>
      <c r="M45" s="63">
        <v>0</v>
      </c>
      <c r="N45" s="74" t="s">
        <v>20</v>
      </c>
      <c r="O45" s="66">
        <v>0</v>
      </c>
      <c r="P45" s="67">
        <f t="shared" si="12"/>
        <v>0</v>
      </c>
      <c r="Q45" s="63">
        <v>0</v>
      </c>
      <c r="R45" s="64" t="s">
        <v>21</v>
      </c>
      <c r="S45" s="66">
        <v>0</v>
      </c>
      <c r="T45" s="67">
        <f t="shared" si="13"/>
        <v>0</v>
      </c>
      <c r="U45" s="68">
        <f t="shared" si="7"/>
        <v>0</v>
      </c>
      <c r="V45" s="69">
        <f aca="true" t="shared" si="19" ref="V45:V50">SUM($T$11+$T$9+$T$7)</f>
        <v>0</v>
      </c>
      <c r="W45" s="68">
        <f t="shared" si="8"/>
        <v>0</v>
      </c>
      <c r="X45" s="122">
        <f t="shared" si="9"/>
        <v>0</v>
      </c>
      <c r="Y45" s="365">
        <f aca="true" t="shared" si="20" ref="Y45:Y50">IF(F45=0,0,X45/F45)</f>
        <v>0</v>
      </c>
      <c r="Z45" s="365"/>
      <c r="AA45" s="116" t="str">
        <f aca="true" t="shared" si="21" ref="AA45:AA50">+G45</f>
        <v>sf</v>
      </c>
      <c r="AB45" s="11"/>
    </row>
    <row r="46" spans="1:28" ht="15" customHeight="1" thickBot="1">
      <c r="A46" s="72">
        <v>22</v>
      </c>
      <c r="B46" s="366"/>
      <c r="C46" s="367"/>
      <c r="D46" s="367"/>
      <c r="E46" s="367"/>
      <c r="F46" s="82">
        <v>0</v>
      </c>
      <c r="G46" s="83" t="s">
        <v>20</v>
      </c>
      <c r="H46" s="63">
        <v>0</v>
      </c>
      <c r="I46" s="64" t="s">
        <v>21</v>
      </c>
      <c r="J46" s="66">
        <v>0</v>
      </c>
      <c r="K46" s="65">
        <f t="shared" si="17"/>
        <v>0</v>
      </c>
      <c r="L46" s="67">
        <f t="shared" si="18"/>
        <v>0</v>
      </c>
      <c r="M46" s="63">
        <v>0</v>
      </c>
      <c r="N46" s="74" t="s">
        <v>20</v>
      </c>
      <c r="O46" s="66">
        <v>0</v>
      </c>
      <c r="P46" s="67">
        <f t="shared" si="12"/>
        <v>0</v>
      </c>
      <c r="Q46" s="63">
        <v>0</v>
      </c>
      <c r="R46" s="64" t="s">
        <v>21</v>
      </c>
      <c r="S46" s="66">
        <v>0</v>
      </c>
      <c r="T46" s="67">
        <f t="shared" si="13"/>
        <v>0</v>
      </c>
      <c r="U46" s="68">
        <f t="shared" si="7"/>
        <v>0</v>
      </c>
      <c r="V46" s="69">
        <f t="shared" si="19"/>
        <v>0</v>
      </c>
      <c r="W46" s="68">
        <f t="shared" si="8"/>
        <v>0</v>
      </c>
      <c r="X46" s="122">
        <f t="shared" si="9"/>
        <v>0</v>
      </c>
      <c r="Y46" s="365">
        <f t="shared" si="20"/>
        <v>0</v>
      </c>
      <c r="Z46" s="365"/>
      <c r="AA46" s="116" t="str">
        <f t="shared" si="21"/>
        <v>sf</v>
      </c>
      <c r="AB46" s="11"/>
    </row>
    <row r="47" spans="1:28" ht="15" customHeight="1" thickBot="1">
      <c r="A47" s="72">
        <v>23</v>
      </c>
      <c r="B47" s="366"/>
      <c r="C47" s="367"/>
      <c r="D47" s="367"/>
      <c r="E47" s="367"/>
      <c r="F47" s="82">
        <v>0</v>
      </c>
      <c r="G47" s="83" t="s">
        <v>20</v>
      </c>
      <c r="H47" s="63">
        <v>0</v>
      </c>
      <c r="I47" s="64" t="s">
        <v>21</v>
      </c>
      <c r="J47" s="66">
        <v>0</v>
      </c>
      <c r="K47" s="65">
        <f t="shared" si="17"/>
        <v>0</v>
      </c>
      <c r="L47" s="67">
        <f t="shared" si="18"/>
        <v>0</v>
      </c>
      <c r="M47" s="63">
        <v>0</v>
      </c>
      <c r="N47" s="74" t="s">
        <v>20</v>
      </c>
      <c r="O47" s="66">
        <v>0</v>
      </c>
      <c r="P47" s="67">
        <f t="shared" si="12"/>
        <v>0</v>
      </c>
      <c r="Q47" s="63">
        <v>0</v>
      </c>
      <c r="R47" s="64" t="s">
        <v>21</v>
      </c>
      <c r="S47" s="66">
        <v>0</v>
      </c>
      <c r="T47" s="67">
        <f t="shared" si="13"/>
        <v>0</v>
      </c>
      <c r="U47" s="68">
        <f t="shared" si="7"/>
        <v>0</v>
      </c>
      <c r="V47" s="69">
        <f t="shared" si="19"/>
        <v>0</v>
      </c>
      <c r="W47" s="68">
        <f t="shared" si="8"/>
        <v>0</v>
      </c>
      <c r="X47" s="122">
        <f t="shared" si="9"/>
        <v>0</v>
      </c>
      <c r="Y47" s="365">
        <f t="shared" si="20"/>
        <v>0</v>
      </c>
      <c r="Z47" s="365"/>
      <c r="AA47" s="116" t="str">
        <f t="shared" si="21"/>
        <v>sf</v>
      </c>
      <c r="AB47" s="11"/>
    </row>
    <row r="48" spans="1:28" ht="15" customHeight="1" thickBot="1">
      <c r="A48" s="72">
        <v>24</v>
      </c>
      <c r="B48" s="366"/>
      <c r="C48" s="367"/>
      <c r="D48" s="367"/>
      <c r="E48" s="367"/>
      <c r="F48" s="82">
        <v>0</v>
      </c>
      <c r="G48" s="83" t="s">
        <v>20</v>
      </c>
      <c r="H48" s="63">
        <v>0</v>
      </c>
      <c r="I48" s="64" t="s">
        <v>21</v>
      </c>
      <c r="J48" s="66">
        <v>0</v>
      </c>
      <c r="K48" s="65">
        <f t="shared" si="17"/>
        <v>0</v>
      </c>
      <c r="L48" s="67">
        <f t="shared" si="18"/>
        <v>0</v>
      </c>
      <c r="M48" s="63">
        <v>0</v>
      </c>
      <c r="N48" s="74" t="s">
        <v>20</v>
      </c>
      <c r="O48" s="66">
        <v>0</v>
      </c>
      <c r="P48" s="67">
        <f t="shared" si="12"/>
        <v>0</v>
      </c>
      <c r="Q48" s="63">
        <v>0</v>
      </c>
      <c r="R48" s="64" t="s">
        <v>21</v>
      </c>
      <c r="S48" s="66">
        <v>0</v>
      </c>
      <c r="T48" s="67">
        <f t="shared" si="13"/>
        <v>0</v>
      </c>
      <c r="U48" s="68">
        <f t="shared" si="7"/>
        <v>0</v>
      </c>
      <c r="V48" s="69">
        <f t="shared" si="19"/>
        <v>0</v>
      </c>
      <c r="W48" s="68">
        <f t="shared" si="8"/>
        <v>0</v>
      </c>
      <c r="X48" s="122">
        <f t="shared" si="9"/>
        <v>0</v>
      </c>
      <c r="Y48" s="365">
        <f t="shared" si="20"/>
        <v>0</v>
      </c>
      <c r="Z48" s="365"/>
      <c r="AA48" s="116" t="str">
        <f t="shared" si="21"/>
        <v>sf</v>
      </c>
      <c r="AB48" s="11"/>
    </row>
    <row r="49" spans="1:28" ht="15" customHeight="1" thickBot="1">
      <c r="A49" s="72">
        <v>25</v>
      </c>
      <c r="B49" s="366"/>
      <c r="C49" s="367"/>
      <c r="D49" s="367"/>
      <c r="E49" s="367"/>
      <c r="F49" s="82">
        <v>0</v>
      </c>
      <c r="G49" s="83" t="s">
        <v>20</v>
      </c>
      <c r="H49" s="63">
        <v>0</v>
      </c>
      <c r="I49" s="64" t="s">
        <v>21</v>
      </c>
      <c r="J49" s="66">
        <v>0</v>
      </c>
      <c r="K49" s="65">
        <f t="shared" si="17"/>
        <v>0</v>
      </c>
      <c r="L49" s="67">
        <f t="shared" si="18"/>
        <v>0</v>
      </c>
      <c r="M49" s="63">
        <v>0</v>
      </c>
      <c r="N49" s="74" t="s">
        <v>20</v>
      </c>
      <c r="O49" s="66">
        <v>0</v>
      </c>
      <c r="P49" s="67">
        <f t="shared" si="12"/>
        <v>0</v>
      </c>
      <c r="Q49" s="63">
        <v>0</v>
      </c>
      <c r="R49" s="64" t="s">
        <v>21</v>
      </c>
      <c r="S49" s="66">
        <v>0</v>
      </c>
      <c r="T49" s="67">
        <f t="shared" si="13"/>
        <v>0</v>
      </c>
      <c r="U49" s="68">
        <f t="shared" si="7"/>
        <v>0</v>
      </c>
      <c r="V49" s="69">
        <f t="shared" si="19"/>
        <v>0</v>
      </c>
      <c r="W49" s="68">
        <f t="shared" si="8"/>
        <v>0</v>
      </c>
      <c r="X49" s="122">
        <f t="shared" si="9"/>
        <v>0</v>
      </c>
      <c r="Y49" s="365">
        <f t="shared" si="20"/>
        <v>0</v>
      </c>
      <c r="Z49" s="365"/>
      <c r="AA49" s="116" t="str">
        <f t="shared" si="21"/>
        <v>sf</v>
      </c>
      <c r="AB49" s="11"/>
    </row>
    <row r="50" spans="1:28" ht="15" customHeight="1" thickBot="1">
      <c r="A50" s="72">
        <v>26</v>
      </c>
      <c r="B50" s="368"/>
      <c r="C50" s="369"/>
      <c r="D50" s="369"/>
      <c r="E50" s="369"/>
      <c r="F50" s="200">
        <v>0</v>
      </c>
      <c r="G50" s="106" t="s">
        <v>20</v>
      </c>
      <c r="H50" s="201">
        <v>0</v>
      </c>
      <c r="I50" s="202" t="s">
        <v>21</v>
      </c>
      <c r="J50" s="203">
        <v>0</v>
      </c>
      <c r="K50" s="204">
        <f t="shared" si="17"/>
        <v>0</v>
      </c>
      <c r="L50" s="67">
        <f t="shared" si="18"/>
        <v>0</v>
      </c>
      <c r="M50" s="201">
        <v>0</v>
      </c>
      <c r="N50" s="205" t="s">
        <v>20</v>
      </c>
      <c r="O50" s="203">
        <v>0</v>
      </c>
      <c r="P50" s="67">
        <f>O50*M50</f>
        <v>0</v>
      </c>
      <c r="Q50" s="201">
        <v>0</v>
      </c>
      <c r="R50" s="202" t="s">
        <v>21</v>
      </c>
      <c r="S50" s="203">
        <v>0</v>
      </c>
      <c r="T50" s="67">
        <f t="shared" si="13"/>
        <v>0</v>
      </c>
      <c r="U50" s="206">
        <f t="shared" si="7"/>
        <v>0</v>
      </c>
      <c r="V50" s="207">
        <f t="shared" si="19"/>
        <v>0</v>
      </c>
      <c r="W50" s="206">
        <f t="shared" si="8"/>
        <v>0</v>
      </c>
      <c r="X50" s="122">
        <f t="shared" si="9"/>
        <v>0</v>
      </c>
      <c r="Y50" s="370">
        <f t="shared" si="20"/>
        <v>0</v>
      </c>
      <c r="Z50" s="370"/>
      <c r="AA50" s="116" t="str">
        <f t="shared" si="21"/>
        <v>sf</v>
      </c>
      <c r="AB50" s="53"/>
    </row>
    <row r="51" spans="1:28" ht="15" customHeight="1" thickBot="1">
      <c r="A51" s="352" t="s">
        <v>8</v>
      </c>
      <c r="B51" s="353"/>
      <c r="C51" s="353"/>
      <c r="D51" s="353"/>
      <c r="E51" s="353"/>
      <c r="F51" s="353"/>
      <c r="G51" s="354"/>
      <c r="H51" s="108"/>
      <c r="I51" s="109"/>
      <c r="J51" s="362" t="s">
        <v>133</v>
      </c>
      <c r="K51" s="362"/>
      <c r="L51" s="138">
        <f>SUM(L23:L50)</f>
        <v>1E-06</v>
      </c>
      <c r="M51" s="361" t="s">
        <v>132</v>
      </c>
      <c r="N51" s="362"/>
      <c r="O51" s="362"/>
      <c r="P51" s="140">
        <f>SUM(P23:P50)</f>
        <v>0</v>
      </c>
      <c r="Q51" s="361" t="s">
        <v>131</v>
      </c>
      <c r="R51" s="362"/>
      <c r="S51" s="362"/>
      <c r="T51" s="140">
        <f>SUM(T23:T50)</f>
        <v>0</v>
      </c>
      <c r="U51" s="363" t="s">
        <v>135</v>
      </c>
      <c r="V51" s="364"/>
      <c r="W51" s="117">
        <f>SUM(W23:W50)</f>
        <v>0</v>
      </c>
      <c r="X51" s="140">
        <f>SUM(X23:X50)</f>
        <v>1E-06</v>
      </c>
      <c r="Y51" s="112" t="s">
        <v>134</v>
      </c>
      <c r="Z51" s="113"/>
      <c r="AA51" s="114"/>
      <c r="AB51" s="54"/>
    </row>
    <row r="52" spans="1:28" ht="15" customHeight="1" thickBot="1">
      <c r="A52" s="355"/>
      <c r="B52" s="356"/>
      <c r="C52" s="356"/>
      <c r="D52" s="356"/>
      <c r="E52" s="356"/>
      <c r="F52" s="356"/>
      <c r="G52" s="357"/>
      <c r="H52" s="110"/>
      <c r="I52" s="111"/>
      <c r="J52" s="322" t="s">
        <v>128</v>
      </c>
      <c r="K52" s="322"/>
      <c r="L52" s="139">
        <f>IF(X15="Yes",SUM(L23:L50)*W52,0)</f>
        <v>0</v>
      </c>
      <c r="M52" s="321" t="s">
        <v>129</v>
      </c>
      <c r="N52" s="322"/>
      <c r="O52" s="322"/>
      <c r="P52" s="140">
        <f>IF(X13="Yes",SUM(P23:P50)*W52,0)</f>
        <v>0</v>
      </c>
      <c r="Q52" s="321" t="s">
        <v>130</v>
      </c>
      <c r="R52" s="322"/>
      <c r="S52" s="322"/>
      <c r="T52" s="140">
        <f>IF(X17="Yes",SUM(T23:T50)*W52,0)</f>
        <v>0</v>
      </c>
      <c r="U52" s="99" t="s">
        <v>140</v>
      </c>
      <c r="V52" s="119"/>
      <c r="W52" s="120">
        <f>X7+X9+X11</f>
        <v>0</v>
      </c>
      <c r="X52" s="140">
        <f>+T52+P52+L52</f>
        <v>0</v>
      </c>
      <c r="Y52" s="115" t="s">
        <v>139</v>
      </c>
      <c r="Z52" s="115"/>
      <c r="AA52" s="118"/>
      <c r="AB52" s="2"/>
    </row>
    <row r="53" spans="1:14" ht="15" customHeight="1" thickBot="1">
      <c r="A53" s="11"/>
      <c r="B53" s="11"/>
      <c r="C53" s="11"/>
      <c r="D53" s="11"/>
      <c r="E53" s="11"/>
      <c r="F53" s="11"/>
      <c r="G53" s="11"/>
      <c r="H53" s="11"/>
      <c r="I53" s="47"/>
      <c r="J53" s="11"/>
      <c r="K53" s="47"/>
      <c r="L53" s="47"/>
      <c r="M53" s="47"/>
      <c r="N53" s="15"/>
    </row>
    <row r="54" spans="1:27" ht="15" customHeight="1" thickBot="1">
      <c r="A54" s="271" t="s">
        <v>136</v>
      </c>
      <c r="B54" s="272"/>
      <c r="C54" s="272"/>
      <c r="D54" s="272"/>
      <c r="E54" s="272"/>
      <c r="F54" s="272"/>
      <c r="G54" s="272"/>
      <c r="H54" s="273"/>
      <c r="I54" s="11"/>
      <c r="J54" s="358" t="s">
        <v>137</v>
      </c>
      <c r="K54" s="359"/>
      <c r="L54" s="359"/>
      <c r="M54" s="359"/>
      <c r="N54" s="359"/>
      <c r="O54" s="359"/>
      <c r="P54" s="359"/>
      <c r="Q54" s="359"/>
      <c r="R54" s="359"/>
      <c r="S54" s="359"/>
      <c r="T54" s="360"/>
      <c r="V54" s="293" t="s">
        <v>192</v>
      </c>
      <c r="W54" s="294"/>
      <c r="X54" s="294"/>
      <c r="Y54" s="294"/>
      <c r="Z54" s="294"/>
      <c r="AA54" s="295"/>
    </row>
    <row r="55" spans="1:27" ht="15" customHeight="1" thickBot="1">
      <c r="A55" s="350" t="s">
        <v>119</v>
      </c>
      <c r="B55" s="351"/>
      <c r="C55" s="104"/>
      <c r="D55" s="97" t="s">
        <v>98</v>
      </c>
      <c r="E55" s="97"/>
      <c r="F55" s="97"/>
      <c r="G55" s="97"/>
      <c r="H55" s="105"/>
      <c r="I55" s="23"/>
      <c r="J55" s="341" t="s">
        <v>158</v>
      </c>
      <c r="K55" s="342"/>
      <c r="L55" s="342"/>
      <c r="M55" s="342"/>
      <c r="N55" s="342"/>
      <c r="O55" s="342"/>
      <c r="P55" s="342"/>
      <c r="Q55" s="342"/>
      <c r="R55" s="342"/>
      <c r="S55" s="342"/>
      <c r="T55" s="343"/>
      <c r="V55" s="344" t="s">
        <v>191</v>
      </c>
      <c r="W55" s="345"/>
      <c r="X55" s="345"/>
      <c r="Y55" s="346"/>
      <c r="Z55" s="266">
        <f>ROUND(X52+X51,0)</f>
        <v>0</v>
      </c>
      <c r="AA55" s="267"/>
    </row>
    <row r="56" spans="1:28" ht="15" customHeight="1" thickBot="1">
      <c r="A56" s="332" t="s">
        <v>151</v>
      </c>
      <c r="B56" s="333"/>
      <c r="C56" s="334" t="s">
        <v>160</v>
      </c>
      <c r="D56" s="335"/>
      <c r="E56" s="335"/>
      <c r="F56" s="335"/>
      <c r="G56" s="335"/>
      <c r="H56" s="336"/>
      <c r="I56" s="101"/>
      <c r="J56" s="347" t="s">
        <v>186</v>
      </c>
      <c r="K56" s="348"/>
      <c r="L56" s="348"/>
      <c r="M56" s="348"/>
      <c r="N56" s="348"/>
      <c r="O56" s="348"/>
      <c r="P56" s="348"/>
      <c r="Q56" s="348"/>
      <c r="R56" s="348"/>
      <c r="S56" s="348"/>
      <c r="T56" s="349"/>
      <c r="V56" s="263" t="s">
        <v>28</v>
      </c>
      <c r="W56" s="264"/>
      <c r="X56" s="264"/>
      <c r="Y56" s="265"/>
      <c r="Z56" s="339">
        <f>ROUND(W51+T51+T52+P51+P52+L51+L52,0)</f>
        <v>0</v>
      </c>
      <c r="AA56" s="340"/>
      <c r="AB56" s="55"/>
    </row>
    <row r="57" spans="1:27" ht="15" customHeight="1" thickBot="1">
      <c r="A57" s="337" t="s">
        <v>85</v>
      </c>
      <c r="B57" s="338"/>
      <c r="C57" s="84" t="s">
        <v>25</v>
      </c>
      <c r="D57" s="84" t="s">
        <v>22</v>
      </c>
      <c r="E57" s="84" t="s">
        <v>23</v>
      </c>
      <c r="F57" s="84" t="s">
        <v>104</v>
      </c>
      <c r="G57" s="45" t="s">
        <v>24</v>
      </c>
      <c r="H57" s="85" t="s">
        <v>105</v>
      </c>
      <c r="I57" s="2"/>
      <c r="J57" s="291" t="s">
        <v>177</v>
      </c>
      <c r="K57" s="292"/>
      <c r="L57" s="84" t="s">
        <v>187</v>
      </c>
      <c r="M57" s="291" t="s">
        <v>188</v>
      </c>
      <c r="N57" s="292"/>
      <c r="O57" s="84" t="s">
        <v>172</v>
      </c>
      <c r="P57" s="84" t="s">
        <v>87</v>
      </c>
      <c r="Q57" s="84" t="s">
        <v>171</v>
      </c>
      <c r="R57" s="84" t="s">
        <v>86</v>
      </c>
      <c r="S57" s="291" t="s">
        <v>5</v>
      </c>
      <c r="T57" s="292"/>
      <c r="V57" s="263" t="s">
        <v>157</v>
      </c>
      <c r="W57" s="264"/>
      <c r="X57" s="264"/>
      <c r="Y57" s="265"/>
      <c r="Z57" s="266">
        <f>ROUND(Z55-Z56,0)</f>
        <v>0</v>
      </c>
      <c r="AA57" s="267"/>
    </row>
    <row r="58" spans="1:20" ht="15" customHeight="1">
      <c r="A58" s="146" t="s">
        <v>127</v>
      </c>
      <c r="B58" s="95"/>
      <c r="C58" s="152">
        <v>0</v>
      </c>
      <c r="D58" s="153">
        <v>0</v>
      </c>
      <c r="E58" s="153">
        <v>0</v>
      </c>
      <c r="F58" s="154">
        <f>SUM(D58+E58)*$H$85</f>
        <v>0</v>
      </c>
      <c r="G58" s="155">
        <f>SUM(D58:F58)</f>
        <v>0</v>
      </c>
      <c r="H58" s="156">
        <f>C58*G58</f>
        <v>0</v>
      </c>
      <c r="I58" s="2"/>
      <c r="J58" s="233"/>
      <c r="K58" s="15"/>
      <c r="L58" s="15"/>
      <c r="M58" s="2"/>
      <c r="N58" s="2"/>
      <c r="O58" s="15"/>
      <c r="P58" s="15"/>
      <c r="Q58" s="15"/>
      <c r="S58" s="15"/>
      <c r="T58" s="234"/>
    </row>
    <row r="59" spans="1:20" ht="15" customHeight="1">
      <c r="A59" s="7"/>
      <c r="B59" s="2"/>
      <c r="C59" s="2"/>
      <c r="D59" s="2"/>
      <c r="E59" s="2"/>
      <c r="F59" s="2"/>
      <c r="G59" s="2"/>
      <c r="H59" s="16"/>
      <c r="J59" s="81" t="s">
        <v>176</v>
      </c>
      <c r="K59" s="2"/>
      <c r="L59" s="2"/>
      <c r="M59" s="2"/>
      <c r="N59" s="2"/>
      <c r="O59" s="2"/>
      <c r="P59" s="2"/>
      <c r="Q59" s="2"/>
      <c r="S59" s="2"/>
      <c r="T59" s="8"/>
    </row>
    <row r="60" spans="1:27" ht="15" customHeight="1" thickBot="1">
      <c r="A60" s="28" t="s">
        <v>122</v>
      </c>
      <c r="B60" s="29"/>
      <c r="C60" s="18">
        <v>0</v>
      </c>
      <c r="D60" s="19">
        <v>0</v>
      </c>
      <c r="E60" s="19">
        <v>0</v>
      </c>
      <c r="F60" s="87">
        <f>SUM(D60+E60)*$H$85</f>
        <v>0</v>
      </c>
      <c r="G60" s="98">
        <f>SUM(D60:F60)</f>
        <v>0</v>
      </c>
      <c r="H60" s="88">
        <f>C60*G60</f>
        <v>0</v>
      </c>
      <c r="J60" s="7"/>
      <c r="K60" s="2"/>
      <c r="L60" s="107"/>
      <c r="M60" s="253"/>
      <c r="N60" s="254"/>
      <c r="O60" s="18" t="s">
        <v>29</v>
      </c>
      <c r="P60" s="172">
        <v>0</v>
      </c>
      <c r="Q60" s="235">
        <v>0</v>
      </c>
      <c r="R60" s="236">
        <v>0</v>
      </c>
      <c r="S60" s="174">
        <f>SUM(P60:Q60)*R60</f>
        <v>0</v>
      </c>
      <c r="T60" s="176" t="s">
        <v>21</v>
      </c>
      <c r="V60" s="293" t="s">
        <v>138</v>
      </c>
      <c r="W60" s="294"/>
      <c r="X60" s="294"/>
      <c r="Y60" s="294"/>
      <c r="Z60" s="294"/>
      <c r="AA60" s="295"/>
    </row>
    <row r="61" spans="1:30" ht="15" customHeight="1" thickBot="1">
      <c r="A61" s="21"/>
      <c r="B61" s="11"/>
      <c r="C61" s="11"/>
      <c r="D61" s="11"/>
      <c r="E61" s="11"/>
      <c r="F61" s="2"/>
      <c r="G61" s="11"/>
      <c r="H61" s="16"/>
      <c r="J61" s="7"/>
      <c r="K61" s="2"/>
      <c r="L61" s="2"/>
      <c r="M61" s="2"/>
      <c r="N61" s="2"/>
      <c r="O61" s="2"/>
      <c r="P61" s="2"/>
      <c r="Q61" s="2"/>
      <c r="S61" s="2"/>
      <c r="T61" s="8"/>
      <c r="V61" s="285" t="s">
        <v>184</v>
      </c>
      <c r="W61" s="286"/>
      <c r="X61" s="286"/>
      <c r="Y61" s="286"/>
      <c r="Z61" s="286"/>
      <c r="AA61" s="287"/>
      <c r="AB61" s="2"/>
      <c r="AC61" s="2"/>
      <c r="AD61" s="137"/>
    </row>
    <row r="62" spans="1:30" ht="15" customHeight="1" thickBot="1">
      <c r="A62" s="28" t="s">
        <v>121</v>
      </c>
      <c r="B62" s="29"/>
      <c r="C62" s="18">
        <v>0</v>
      </c>
      <c r="D62" s="19">
        <v>0</v>
      </c>
      <c r="E62" s="19">
        <v>0</v>
      </c>
      <c r="F62" s="87">
        <f>SUM(D62+E62)*$H$85</f>
        <v>0</v>
      </c>
      <c r="G62" s="98">
        <f>SUM(D62:F62)</f>
        <v>0</v>
      </c>
      <c r="H62" s="88">
        <f>C62*G62</f>
        <v>0</v>
      </c>
      <c r="J62" s="7"/>
      <c r="K62" s="2"/>
      <c r="L62" s="107"/>
      <c r="M62" s="253"/>
      <c r="N62" s="254"/>
      <c r="O62" s="18" t="s">
        <v>29</v>
      </c>
      <c r="P62" s="172">
        <v>0</v>
      </c>
      <c r="Q62" s="235">
        <v>0</v>
      </c>
      <c r="R62" s="236">
        <v>0</v>
      </c>
      <c r="S62" s="174">
        <f>SUM(P62:Q62)*R62</f>
        <v>0</v>
      </c>
      <c r="T62" s="176" t="s">
        <v>21</v>
      </c>
      <c r="V62" s="288" t="s">
        <v>185</v>
      </c>
      <c r="W62" s="289"/>
      <c r="X62" s="290"/>
      <c r="Y62" s="237">
        <f>+'Item 1 '!Y62</f>
        <v>0</v>
      </c>
      <c r="Z62" s="330">
        <f>ROUND(Z55*Y62,0)</f>
        <v>0</v>
      </c>
      <c r="AA62" s="331"/>
      <c r="AB62" s="2"/>
      <c r="AC62" s="2"/>
      <c r="AD62" s="137"/>
    </row>
    <row r="63" spans="1:29" ht="15" customHeight="1" thickBot="1">
      <c r="A63" s="21"/>
      <c r="B63" s="29"/>
      <c r="C63" s="11"/>
      <c r="D63" s="30"/>
      <c r="E63" s="11"/>
      <c r="F63" s="2"/>
      <c r="G63" s="11"/>
      <c r="H63" s="89"/>
      <c r="J63" s="7"/>
      <c r="K63" s="2"/>
      <c r="L63" s="2"/>
      <c r="M63" s="2"/>
      <c r="N63" s="2"/>
      <c r="O63" s="2"/>
      <c r="P63" s="2"/>
      <c r="Q63" s="2"/>
      <c r="S63" s="2"/>
      <c r="T63" s="8"/>
      <c r="V63" s="15"/>
      <c r="W63" s="255" t="s">
        <v>1</v>
      </c>
      <c r="X63" s="256"/>
      <c r="Y63" s="24">
        <f>SUM(Y62)</f>
        <v>0</v>
      </c>
      <c r="Z63" s="276">
        <f>ROUND(Z62,0)</f>
        <v>0</v>
      </c>
      <c r="AA63" s="277"/>
      <c r="AB63" s="2"/>
      <c r="AC63" s="2"/>
    </row>
    <row r="64" spans="1:29" ht="15" customHeight="1" thickBot="1">
      <c r="A64" s="28" t="s">
        <v>161</v>
      </c>
      <c r="B64" s="29"/>
      <c r="C64" s="18">
        <v>0</v>
      </c>
      <c r="D64" s="19">
        <v>0</v>
      </c>
      <c r="E64" s="19">
        <v>0</v>
      </c>
      <c r="F64" s="87">
        <f>SUM(D64+E64)*$H$85</f>
        <v>0</v>
      </c>
      <c r="G64" s="98">
        <f>SUM(D64:F64)</f>
        <v>0</v>
      </c>
      <c r="H64" s="88">
        <f>C64*G64</f>
        <v>0</v>
      </c>
      <c r="J64" s="7"/>
      <c r="K64" s="2"/>
      <c r="L64" s="107"/>
      <c r="M64" s="253"/>
      <c r="N64" s="254"/>
      <c r="O64" s="18" t="s">
        <v>29</v>
      </c>
      <c r="P64" s="172">
        <v>0</v>
      </c>
      <c r="Q64" s="235">
        <v>0</v>
      </c>
      <c r="R64" s="236">
        <v>0</v>
      </c>
      <c r="S64" s="174">
        <f>SUM(P64:Q64)*R64</f>
        <v>0</v>
      </c>
      <c r="T64" s="176" t="s">
        <v>21</v>
      </c>
      <c r="V64" s="10"/>
      <c r="W64" s="2"/>
      <c r="X64" s="2"/>
      <c r="Y64" s="2"/>
      <c r="AA64" s="2"/>
      <c r="AB64" s="2"/>
      <c r="AC64" s="2"/>
    </row>
    <row r="65" spans="1:29" ht="15" customHeight="1" thickBot="1">
      <c r="A65" s="28"/>
      <c r="B65" s="2"/>
      <c r="C65" s="2"/>
      <c r="D65" s="17"/>
      <c r="E65" s="17"/>
      <c r="F65" s="2"/>
      <c r="G65" s="14"/>
      <c r="H65" s="89"/>
      <c r="J65" s="7"/>
      <c r="K65" s="2"/>
      <c r="L65" s="2"/>
      <c r="M65" s="2"/>
      <c r="N65" s="2"/>
      <c r="O65" s="2"/>
      <c r="P65" s="2"/>
      <c r="Q65" s="2"/>
      <c r="S65" s="2"/>
      <c r="T65" s="8"/>
      <c r="V65" s="257" t="s">
        <v>48</v>
      </c>
      <c r="W65" s="258"/>
      <c r="X65" s="258"/>
      <c r="Y65" s="258"/>
      <c r="Z65" s="258"/>
      <c r="AA65" s="259"/>
      <c r="AB65" s="2"/>
      <c r="AC65" s="2"/>
    </row>
    <row r="66" spans="1:29" ht="15" customHeight="1">
      <c r="A66" s="28" t="s">
        <v>123</v>
      </c>
      <c r="B66" s="29"/>
      <c r="C66" s="18">
        <v>0</v>
      </c>
      <c r="D66" s="19">
        <v>0</v>
      </c>
      <c r="E66" s="19">
        <v>0</v>
      </c>
      <c r="F66" s="87">
        <f>SUM(D66+E66)*$H$85</f>
        <v>0</v>
      </c>
      <c r="G66" s="98">
        <f>SUM(D66:F66)</f>
        <v>0</v>
      </c>
      <c r="H66" s="88">
        <f>C66*G66</f>
        <v>0</v>
      </c>
      <c r="J66" s="7"/>
      <c r="K66" s="2"/>
      <c r="L66" s="107"/>
      <c r="M66" s="253"/>
      <c r="N66" s="254"/>
      <c r="O66" s="18" t="s">
        <v>29</v>
      </c>
      <c r="P66" s="172">
        <v>0</v>
      </c>
      <c r="Q66" s="235">
        <v>0</v>
      </c>
      <c r="R66" s="236">
        <v>0</v>
      </c>
      <c r="S66" s="174">
        <f>SUM(P66:Q66)*R66</f>
        <v>0</v>
      </c>
      <c r="T66" s="176" t="s">
        <v>21</v>
      </c>
      <c r="V66" s="240" t="s">
        <v>145</v>
      </c>
      <c r="W66" s="241"/>
      <c r="X66" s="242"/>
      <c r="Y66" s="243">
        <f>+'Item 1 '!Y66</f>
        <v>0</v>
      </c>
      <c r="Z66" s="283">
        <f>ROUND(Z63+Z55,0)*Y66</f>
        <v>0</v>
      </c>
      <c r="AA66" s="284"/>
      <c r="AB66" s="2"/>
      <c r="AC66" s="2"/>
    </row>
    <row r="67" spans="1:29" ht="15" customHeight="1">
      <c r="A67" s="7"/>
      <c r="B67" s="2"/>
      <c r="C67" s="2"/>
      <c r="D67" s="17"/>
      <c r="E67" s="17"/>
      <c r="F67" s="2"/>
      <c r="G67" s="14"/>
      <c r="H67" s="89"/>
      <c r="J67" s="177"/>
      <c r="K67" s="169"/>
      <c r="L67" s="171"/>
      <c r="M67" s="2"/>
      <c r="N67" s="2"/>
      <c r="O67" s="2"/>
      <c r="P67" s="170"/>
      <c r="Q67" s="171"/>
      <c r="S67" s="169"/>
      <c r="T67" s="178"/>
      <c r="V67" s="278" t="s">
        <v>146</v>
      </c>
      <c r="W67" s="279"/>
      <c r="X67" s="280"/>
      <c r="Y67" s="243">
        <f>+'Item 1 '!Y67</f>
        <v>0</v>
      </c>
      <c r="Z67" s="281">
        <f>ROUND(Z63+Z55,0)*Y67</f>
        <v>0</v>
      </c>
      <c r="AA67" s="282"/>
      <c r="AB67" s="2"/>
      <c r="AC67" s="2"/>
    </row>
    <row r="68" spans="1:29" ht="15" customHeight="1" thickBot="1">
      <c r="A68" s="28" t="s">
        <v>126</v>
      </c>
      <c r="B68" s="29"/>
      <c r="C68" s="18">
        <v>0</v>
      </c>
      <c r="D68" s="19">
        <v>0</v>
      </c>
      <c r="E68" s="19">
        <v>0</v>
      </c>
      <c r="F68" s="87">
        <f>SUM(D68+E68)*$H$85</f>
        <v>0</v>
      </c>
      <c r="G68" s="98">
        <f>SUM(D68:F68)</f>
        <v>0</v>
      </c>
      <c r="H68" s="88">
        <f>C68*G68</f>
        <v>0</v>
      </c>
      <c r="J68" s="7"/>
      <c r="K68" s="2"/>
      <c r="L68" s="107"/>
      <c r="M68" s="253"/>
      <c r="N68" s="254"/>
      <c r="O68" s="18" t="s">
        <v>29</v>
      </c>
      <c r="P68" s="172">
        <v>0</v>
      </c>
      <c r="Q68" s="235">
        <v>0</v>
      </c>
      <c r="R68" s="236">
        <v>0</v>
      </c>
      <c r="S68" s="174">
        <f>SUM(P68:Q68)*R68</f>
        <v>0</v>
      </c>
      <c r="T68" s="176" t="s">
        <v>21</v>
      </c>
      <c r="V68" s="268" t="s">
        <v>147</v>
      </c>
      <c r="W68" s="269"/>
      <c r="X68" s="270"/>
      <c r="Y68" s="243">
        <f>+'Item 1 '!Y68</f>
        <v>0</v>
      </c>
      <c r="Z68" s="251">
        <f>ROUND(Z63+Z55,0)*Y68</f>
        <v>0</v>
      </c>
      <c r="AA68" s="252"/>
      <c r="AB68" s="2"/>
      <c r="AC68" s="2"/>
    </row>
    <row r="69" spans="1:29" ht="15" customHeight="1" thickBot="1">
      <c r="A69" s="7"/>
      <c r="B69" s="2"/>
      <c r="C69" s="2"/>
      <c r="D69" s="17"/>
      <c r="E69" s="17"/>
      <c r="F69" s="2"/>
      <c r="G69" s="14"/>
      <c r="H69" s="89"/>
      <c r="J69" s="177"/>
      <c r="K69" s="169"/>
      <c r="L69" s="171"/>
      <c r="M69" s="2"/>
      <c r="N69" s="2"/>
      <c r="O69" s="170"/>
      <c r="P69" s="170"/>
      <c r="Q69" s="170"/>
      <c r="S69" s="169"/>
      <c r="T69" s="178"/>
      <c r="V69" s="15"/>
      <c r="W69" s="255" t="s">
        <v>1</v>
      </c>
      <c r="X69" s="256"/>
      <c r="Y69" s="3">
        <f>SUM(Y66:Y68)</f>
        <v>0</v>
      </c>
      <c r="Z69" s="276">
        <f>ROUND(Z66+Z67+Z68,0)</f>
        <v>0</v>
      </c>
      <c r="AA69" s="277"/>
      <c r="AB69" s="2"/>
      <c r="AC69" s="2"/>
    </row>
    <row r="70" spans="1:29" ht="15" customHeight="1" thickBot="1">
      <c r="A70" s="28" t="s">
        <v>124</v>
      </c>
      <c r="B70" s="29"/>
      <c r="C70" s="18">
        <v>0</v>
      </c>
      <c r="D70" s="19">
        <v>0</v>
      </c>
      <c r="E70" s="19">
        <v>0</v>
      </c>
      <c r="F70" s="87">
        <f>SUM(D70+E70)*$H$85</f>
        <v>0</v>
      </c>
      <c r="G70" s="98">
        <f>SUM(D70:F70)</f>
        <v>0</v>
      </c>
      <c r="H70" s="88">
        <f>C70*G70</f>
        <v>0</v>
      </c>
      <c r="J70" s="7"/>
      <c r="K70" s="2"/>
      <c r="L70" s="107"/>
      <c r="M70" s="253"/>
      <c r="N70" s="254"/>
      <c r="O70" s="18" t="s">
        <v>29</v>
      </c>
      <c r="P70" s="172">
        <v>0</v>
      </c>
      <c r="Q70" s="235">
        <v>0</v>
      </c>
      <c r="R70" s="236">
        <v>0</v>
      </c>
      <c r="S70" s="174">
        <f>SUM(P70:Q70)*R70</f>
        <v>0</v>
      </c>
      <c r="T70" s="176" t="s">
        <v>21</v>
      </c>
      <c r="V70" s="10"/>
      <c r="W70" s="2"/>
      <c r="X70" s="2"/>
      <c r="Y70" s="2"/>
      <c r="AA70" s="2"/>
      <c r="AB70" s="2"/>
      <c r="AC70" s="2"/>
    </row>
    <row r="71" spans="1:29" ht="15" customHeight="1" thickBot="1">
      <c r="A71" s="7"/>
      <c r="B71" s="2"/>
      <c r="C71" s="2"/>
      <c r="D71" s="17"/>
      <c r="E71" s="17"/>
      <c r="F71" s="2"/>
      <c r="G71" s="14"/>
      <c r="H71" s="89"/>
      <c r="J71" s="7"/>
      <c r="K71" s="2"/>
      <c r="L71" s="2"/>
      <c r="M71" s="2"/>
      <c r="N71" s="2"/>
      <c r="O71" s="2"/>
      <c r="P71" s="2"/>
      <c r="Q71" s="2"/>
      <c r="S71" s="2"/>
      <c r="T71" s="8"/>
      <c r="V71" s="257" t="s">
        <v>75</v>
      </c>
      <c r="W71" s="258"/>
      <c r="X71" s="258"/>
      <c r="Y71" s="258"/>
      <c r="Z71" s="258"/>
      <c r="AA71" s="259"/>
      <c r="AB71" s="2"/>
      <c r="AC71" s="2"/>
    </row>
    <row r="72" spans="1:29" ht="15" customHeight="1" thickBot="1">
      <c r="A72" s="28" t="s">
        <v>125</v>
      </c>
      <c r="B72" s="29"/>
      <c r="C72" s="18">
        <v>0</v>
      </c>
      <c r="D72" s="19">
        <v>0</v>
      </c>
      <c r="E72" s="19">
        <v>0</v>
      </c>
      <c r="F72" s="87">
        <f>SUM(D72+E72)*$H$85</f>
        <v>0</v>
      </c>
      <c r="G72" s="98">
        <f>SUM(D72:F72)</f>
        <v>0</v>
      </c>
      <c r="H72" s="88">
        <f>C72*G72</f>
        <v>0</v>
      </c>
      <c r="J72" s="81" t="s">
        <v>197</v>
      </c>
      <c r="K72" s="2"/>
      <c r="L72" s="2"/>
      <c r="M72" s="2"/>
      <c r="N72" s="2"/>
      <c r="O72" s="2"/>
      <c r="P72" s="2"/>
      <c r="Q72" s="2"/>
      <c r="S72" s="2"/>
      <c r="T72" s="8"/>
      <c r="V72" s="260" t="s">
        <v>189</v>
      </c>
      <c r="W72" s="261"/>
      <c r="X72" s="262"/>
      <c r="Y72" s="237">
        <f>+'Item 1 '!Y72</f>
        <v>0</v>
      </c>
      <c r="Z72" s="312">
        <f>ROUND(Z63+Z55,0)*Y72</f>
        <v>0</v>
      </c>
      <c r="AA72" s="284"/>
      <c r="AB72" s="2"/>
      <c r="AC72" s="2"/>
    </row>
    <row r="73" spans="1:29" ht="15" customHeight="1">
      <c r="A73" s="7"/>
      <c r="B73" s="2"/>
      <c r="C73" s="2"/>
      <c r="D73" s="17"/>
      <c r="E73" s="17"/>
      <c r="F73" s="2"/>
      <c r="G73" s="14"/>
      <c r="H73" s="89"/>
      <c r="J73" s="7"/>
      <c r="K73" s="2"/>
      <c r="L73" s="107"/>
      <c r="M73" s="253"/>
      <c r="N73" s="254"/>
      <c r="O73" s="18" t="s">
        <v>29</v>
      </c>
      <c r="P73" s="172">
        <v>0</v>
      </c>
      <c r="Q73" s="235">
        <v>0</v>
      </c>
      <c r="R73" s="236">
        <v>0</v>
      </c>
      <c r="S73" s="174">
        <f>SUM(P73:Q73)*R73</f>
        <v>0</v>
      </c>
      <c r="T73" s="176" t="s">
        <v>21</v>
      </c>
      <c r="V73" s="278" t="s">
        <v>71</v>
      </c>
      <c r="W73" s="279"/>
      <c r="X73" s="280"/>
      <c r="Y73" s="26">
        <f>+'Item 1 '!Y73</f>
        <v>0</v>
      </c>
      <c r="Z73" s="281">
        <f>ROUND(Z69+Z63+Z55,0)*Y73</f>
        <v>0</v>
      </c>
      <c r="AA73" s="282"/>
      <c r="AB73" s="2"/>
      <c r="AC73" s="2"/>
    </row>
    <row r="74" spans="1:29" ht="15" customHeight="1" thickBot="1">
      <c r="A74" s="28" t="s">
        <v>120</v>
      </c>
      <c r="B74" s="29"/>
      <c r="C74" s="18">
        <v>0</v>
      </c>
      <c r="D74" s="19">
        <v>0</v>
      </c>
      <c r="E74" s="19">
        <v>0</v>
      </c>
      <c r="F74" s="87">
        <f>SUM(D74+E74)*$H$85</f>
        <v>0</v>
      </c>
      <c r="G74" s="98">
        <f>SUM(D74:F74)</f>
        <v>0</v>
      </c>
      <c r="H74" s="88">
        <f>C74*G74</f>
        <v>0</v>
      </c>
      <c r="J74" s="7"/>
      <c r="K74" s="2"/>
      <c r="L74" s="244"/>
      <c r="M74" s="253"/>
      <c r="N74" s="254"/>
      <c r="O74" s="18" t="s">
        <v>29</v>
      </c>
      <c r="P74" s="172">
        <v>0</v>
      </c>
      <c r="Q74" s="235">
        <v>0</v>
      </c>
      <c r="R74" s="236">
        <v>0</v>
      </c>
      <c r="S74" s="174">
        <f>SUM(P74:Q74)*R74</f>
        <v>0</v>
      </c>
      <c r="T74" s="176" t="s">
        <v>21</v>
      </c>
      <c r="V74" s="268" t="s">
        <v>71</v>
      </c>
      <c r="W74" s="269"/>
      <c r="X74" s="270"/>
      <c r="Y74" s="27">
        <f>+'Item 1 '!Y74</f>
        <v>0</v>
      </c>
      <c r="Z74" s="251">
        <f>ROUND(Z69+Z63+Z55,0)*Y74</f>
        <v>0</v>
      </c>
      <c r="AA74" s="252"/>
      <c r="AB74" s="2"/>
      <c r="AC74" s="2"/>
    </row>
    <row r="75" spans="1:29" ht="15" customHeight="1" thickBot="1">
      <c r="A75" s="7"/>
      <c r="B75" s="2"/>
      <c r="C75" s="2"/>
      <c r="D75" s="17"/>
      <c r="E75" s="17"/>
      <c r="F75" s="2"/>
      <c r="G75" s="14"/>
      <c r="H75" s="89"/>
      <c r="J75" s="7"/>
      <c r="K75" s="2"/>
      <c r="L75" s="107"/>
      <c r="M75" s="253"/>
      <c r="N75" s="254"/>
      <c r="O75" s="18" t="s">
        <v>29</v>
      </c>
      <c r="P75" s="172">
        <v>0</v>
      </c>
      <c r="Q75" s="235">
        <v>0</v>
      </c>
      <c r="R75" s="236">
        <v>0</v>
      </c>
      <c r="S75" s="174">
        <f>SUM(P75:Q75)*R75</f>
        <v>0</v>
      </c>
      <c r="T75" s="176" t="s">
        <v>21</v>
      </c>
      <c r="V75" s="245"/>
      <c r="W75" s="238" t="s">
        <v>1</v>
      </c>
      <c r="X75" s="239"/>
      <c r="Y75" s="3">
        <f>SUM(Y72:Y74)</f>
        <v>0</v>
      </c>
      <c r="Z75" s="276">
        <f>ROUND(Z72+Z73+Z74,0)</f>
        <v>0</v>
      </c>
      <c r="AA75" s="277"/>
      <c r="AB75" s="2"/>
      <c r="AC75" s="2"/>
    </row>
    <row r="76" spans="1:29" ht="15" customHeight="1" thickBot="1">
      <c r="A76" s="81" t="s">
        <v>150</v>
      </c>
      <c r="B76" s="2"/>
      <c r="C76" s="2"/>
      <c r="D76" s="17"/>
      <c r="E76" s="17"/>
      <c r="F76" s="2"/>
      <c r="G76" s="14"/>
      <c r="H76" s="89"/>
      <c r="J76" s="7"/>
      <c r="K76" s="2"/>
      <c r="L76" s="107"/>
      <c r="M76" s="253"/>
      <c r="N76" s="254"/>
      <c r="O76" s="18" t="s">
        <v>29</v>
      </c>
      <c r="P76" s="172">
        <v>0</v>
      </c>
      <c r="Q76" s="235">
        <v>0</v>
      </c>
      <c r="R76" s="236">
        <v>0</v>
      </c>
      <c r="S76" s="174">
        <f>SUM(P76:Q76)*R76</f>
        <v>0</v>
      </c>
      <c r="T76" s="176" t="s">
        <v>21</v>
      </c>
      <c r="V76" s="10"/>
      <c r="W76" s="2"/>
      <c r="X76" s="2"/>
      <c r="Y76" s="2"/>
      <c r="AA76" s="2"/>
      <c r="AB76" s="2"/>
      <c r="AC76" s="2"/>
    </row>
    <row r="77" spans="1:29" ht="15" customHeight="1" thickBot="1">
      <c r="A77" s="28" t="s">
        <v>168</v>
      </c>
      <c r="B77" s="29"/>
      <c r="C77" s="18">
        <v>0</v>
      </c>
      <c r="D77" s="19">
        <v>0</v>
      </c>
      <c r="E77" s="19">
        <v>0</v>
      </c>
      <c r="F77" s="87">
        <f>SUM(D77+E77)*$H$85</f>
        <v>0</v>
      </c>
      <c r="G77" s="98">
        <f>SUM(D77:F77)</f>
        <v>0</v>
      </c>
      <c r="H77" s="88">
        <f>C77*G77</f>
        <v>0</v>
      </c>
      <c r="J77" s="7"/>
      <c r="K77" s="2"/>
      <c r="L77" s="107"/>
      <c r="M77" s="253"/>
      <c r="N77" s="254"/>
      <c r="O77" s="18" t="s">
        <v>29</v>
      </c>
      <c r="P77" s="172">
        <v>0</v>
      </c>
      <c r="Q77" s="235">
        <v>0</v>
      </c>
      <c r="R77" s="236">
        <v>0</v>
      </c>
      <c r="S77" s="246">
        <f>SUM(P77:Q77)*R77</f>
        <v>0</v>
      </c>
      <c r="T77" s="247" t="s">
        <v>21</v>
      </c>
      <c r="V77" s="257" t="s">
        <v>148</v>
      </c>
      <c r="W77" s="258"/>
      <c r="X77" s="258"/>
      <c r="Y77" s="258"/>
      <c r="Z77" s="258"/>
      <c r="AA77" s="259"/>
      <c r="AB77" s="2"/>
      <c r="AC77" s="2"/>
    </row>
    <row r="78" spans="1:29" ht="15" customHeight="1">
      <c r="A78" s="28" t="s">
        <v>168</v>
      </c>
      <c r="B78" s="29"/>
      <c r="C78" s="18">
        <v>0</v>
      </c>
      <c r="D78" s="19">
        <v>0</v>
      </c>
      <c r="E78" s="19">
        <v>0</v>
      </c>
      <c r="F78" s="87">
        <f>SUM(D78+E78)*$H$85</f>
        <v>0</v>
      </c>
      <c r="G78" s="98">
        <f>SUM(D78:F78)</f>
        <v>0</v>
      </c>
      <c r="H78" s="88">
        <f>C78*G78</f>
        <v>0</v>
      </c>
      <c r="J78" s="7"/>
      <c r="K78" s="2"/>
      <c r="L78" s="13"/>
      <c r="M78" s="2"/>
      <c r="N78" s="2"/>
      <c r="O78" s="2"/>
      <c r="P78" s="2"/>
      <c r="Q78" s="173"/>
      <c r="R78" s="173" t="s">
        <v>5</v>
      </c>
      <c r="S78" s="175">
        <f>SUM(S73:S77)</f>
        <v>0</v>
      </c>
      <c r="T78" s="16" t="s">
        <v>21</v>
      </c>
      <c r="V78" s="260" t="s">
        <v>143</v>
      </c>
      <c r="W78" s="261"/>
      <c r="X78" s="262"/>
      <c r="Y78" s="243">
        <f>+'Item 1 '!Y78</f>
        <v>0</v>
      </c>
      <c r="Z78" s="283">
        <f>ROUND(Z75+Z69+Z63+Z55,0)*Y78</f>
        <v>0</v>
      </c>
      <c r="AA78" s="284"/>
      <c r="AB78" s="2"/>
      <c r="AC78" s="2"/>
    </row>
    <row r="79" spans="1:29" ht="15" customHeight="1" thickBot="1">
      <c r="A79" s="28" t="s">
        <v>168</v>
      </c>
      <c r="B79" s="29"/>
      <c r="C79" s="18">
        <v>0</v>
      </c>
      <c r="D79" s="19">
        <v>0</v>
      </c>
      <c r="E79" s="19">
        <v>0</v>
      </c>
      <c r="F79" s="87">
        <f>SUM(D79+E79)*$H$85</f>
        <v>0</v>
      </c>
      <c r="G79" s="98">
        <f>SUM(D79:F79)</f>
        <v>0</v>
      </c>
      <c r="H79" s="132">
        <f>C79*G79</f>
        <v>0</v>
      </c>
      <c r="J79" s="81" t="s">
        <v>197</v>
      </c>
      <c r="K79" s="2"/>
      <c r="L79" s="2"/>
      <c r="M79" s="2"/>
      <c r="N79" s="2"/>
      <c r="O79" s="2"/>
      <c r="P79" s="2"/>
      <c r="Q79" s="2"/>
      <c r="R79" s="2"/>
      <c r="S79" s="2"/>
      <c r="T79" s="8"/>
      <c r="V79" s="166" t="s">
        <v>144</v>
      </c>
      <c r="W79" s="167"/>
      <c r="X79" s="168"/>
      <c r="Y79" s="243">
        <f>+'Item 1 '!Y79</f>
        <v>0</v>
      </c>
      <c r="Z79" s="251">
        <f>ROUND(Z75+Z69+Z63+Z55,0)*Y79</f>
        <v>0</v>
      </c>
      <c r="AA79" s="252"/>
      <c r="AB79" s="2"/>
      <c r="AC79" s="2"/>
    </row>
    <row r="80" spans="1:29" ht="15" customHeight="1" thickBot="1">
      <c r="A80" s="7"/>
      <c r="B80" s="2"/>
      <c r="C80" s="2"/>
      <c r="D80" s="2"/>
      <c r="E80" s="2"/>
      <c r="F80" s="327" t="s">
        <v>5</v>
      </c>
      <c r="G80" s="327"/>
      <c r="H80" s="89">
        <f>SUM(H77:H79)</f>
        <v>0</v>
      </c>
      <c r="J80" s="7"/>
      <c r="K80" s="2"/>
      <c r="L80" s="107"/>
      <c r="M80" s="253"/>
      <c r="N80" s="254"/>
      <c r="O80" s="18" t="s">
        <v>29</v>
      </c>
      <c r="P80" s="172">
        <v>0</v>
      </c>
      <c r="Q80" s="235">
        <v>0</v>
      </c>
      <c r="R80" s="236">
        <v>0</v>
      </c>
      <c r="S80" s="174">
        <f>SUM(P80:Q80)*R80</f>
        <v>0</v>
      </c>
      <c r="T80" s="176" t="s">
        <v>21</v>
      </c>
      <c r="V80" s="15"/>
      <c r="W80" s="255" t="s">
        <v>1</v>
      </c>
      <c r="X80" s="256"/>
      <c r="Y80" s="24">
        <f>SUM(Y78:Y79)</f>
        <v>0</v>
      </c>
      <c r="Z80" s="276">
        <f>ROUND(Z78+Z79,0)</f>
        <v>0</v>
      </c>
      <c r="AA80" s="277"/>
      <c r="AB80" s="2"/>
      <c r="AC80" s="2"/>
    </row>
    <row r="81" spans="1:29" ht="15" customHeight="1" thickBot="1">
      <c r="A81" s="291" t="s">
        <v>169</v>
      </c>
      <c r="B81" s="326"/>
      <c r="C81" s="326"/>
      <c r="D81" s="326"/>
      <c r="E81" s="326"/>
      <c r="F81" s="326"/>
      <c r="G81" s="326"/>
      <c r="H81" s="292"/>
      <c r="J81" s="7"/>
      <c r="K81" s="2"/>
      <c r="L81" s="107"/>
      <c r="M81" s="253"/>
      <c r="N81" s="254"/>
      <c r="O81" s="18" t="s">
        <v>29</v>
      </c>
      <c r="P81" s="172">
        <v>0</v>
      </c>
      <c r="Q81" s="235">
        <v>0</v>
      </c>
      <c r="R81" s="236">
        <v>0</v>
      </c>
      <c r="S81" s="174">
        <f>SUM(P81:Q81)*R81</f>
        <v>0</v>
      </c>
      <c r="T81" s="176" t="s">
        <v>21</v>
      </c>
      <c r="V81" s="2"/>
      <c r="AA81" s="2"/>
      <c r="AB81" s="2"/>
      <c r="AC81" s="2"/>
    </row>
    <row r="82" spans="1:29" ht="15" customHeight="1" thickBot="1">
      <c r="A82" s="160" t="s">
        <v>99</v>
      </c>
      <c r="B82" s="161" t="s">
        <v>101</v>
      </c>
      <c r="C82" s="407" t="s">
        <v>102</v>
      </c>
      <c r="D82" s="408"/>
      <c r="E82" s="409"/>
      <c r="F82" s="405" t="s">
        <v>170</v>
      </c>
      <c r="G82" s="406"/>
      <c r="H82" s="158" t="s">
        <v>9</v>
      </c>
      <c r="J82" s="7"/>
      <c r="K82" s="2"/>
      <c r="L82" s="107"/>
      <c r="M82" s="253"/>
      <c r="N82" s="254"/>
      <c r="O82" s="18" t="s">
        <v>29</v>
      </c>
      <c r="P82" s="172">
        <v>0</v>
      </c>
      <c r="Q82" s="235">
        <v>0</v>
      </c>
      <c r="R82" s="236">
        <v>0</v>
      </c>
      <c r="S82" s="174">
        <f>SUM(P82:Q82)*R82</f>
        <v>0</v>
      </c>
      <c r="T82" s="176" t="s">
        <v>21</v>
      </c>
      <c r="V82" s="10"/>
      <c r="W82" s="2"/>
      <c r="X82" s="2"/>
      <c r="Y82" s="2"/>
      <c r="AA82" s="2"/>
      <c r="AB82" s="2"/>
      <c r="AC82" s="2"/>
    </row>
    <row r="83" spans="1:29" ht="14.25" customHeight="1" thickBot="1">
      <c r="A83" s="150">
        <f>+'Item 1 '!A83</f>
        <v>0.062</v>
      </c>
      <c r="B83" s="186">
        <f>+'Item 1 '!B83</f>
        <v>0.008</v>
      </c>
      <c r="C83" s="28" t="s">
        <v>163</v>
      </c>
      <c r="D83" s="163">
        <f>+'Item 1 '!D83</f>
        <v>0</v>
      </c>
      <c r="E83" s="147" t="s">
        <v>165</v>
      </c>
      <c r="F83" s="324">
        <f>+'Item 1 '!F83:G83</f>
        <v>0</v>
      </c>
      <c r="G83" s="325"/>
      <c r="H83" s="159" t="s">
        <v>166</v>
      </c>
      <c r="J83" s="7"/>
      <c r="K83" s="2"/>
      <c r="L83" s="244"/>
      <c r="M83" s="253"/>
      <c r="N83" s="254"/>
      <c r="O83" s="18" t="s">
        <v>29</v>
      </c>
      <c r="P83" s="172">
        <v>0</v>
      </c>
      <c r="Q83" s="235">
        <v>0</v>
      </c>
      <c r="R83" s="236">
        <v>0</v>
      </c>
      <c r="S83" s="174">
        <f>SUM(P83:Q83)*R83</f>
        <v>0</v>
      </c>
      <c r="T83" s="176" t="s">
        <v>21</v>
      </c>
      <c r="V83" s="271" t="s">
        <v>3</v>
      </c>
      <c r="W83" s="272"/>
      <c r="X83" s="273"/>
      <c r="Y83" s="141">
        <f>+Y80+Y75+Y69+Y63</f>
        <v>0</v>
      </c>
      <c r="Z83" s="274">
        <f>ROUND(Z80+Z75+Z69+Z63+Z55,0)</f>
        <v>0</v>
      </c>
      <c r="AA83" s="275"/>
      <c r="AB83" s="56"/>
      <c r="AC83" s="2"/>
    </row>
    <row r="84" spans="1:29" ht="15" customHeight="1" thickBot="1">
      <c r="A84" s="162" t="s">
        <v>100</v>
      </c>
      <c r="B84" s="161" t="s">
        <v>103</v>
      </c>
      <c r="C84" s="7" t="s">
        <v>164</v>
      </c>
      <c r="D84" s="164">
        <f>+'Item 1 '!D84</f>
        <v>0</v>
      </c>
      <c r="E84" s="147" t="s">
        <v>87</v>
      </c>
      <c r="F84" s="424">
        <f>+'Item 1 '!F85:G85</f>
        <v>0</v>
      </c>
      <c r="G84" s="406"/>
      <c r="H84" s="80" t="s">
        <v>167</v>
      </c>
      <c r="J84" s="7"/>
      <c r="K84" s="2"/>
      <c r="L84" s="107"/>
      <c r="M84" s="253"/>
      <c r="N84" s="254"/>
      <c r="O84" s="18" t="s">
        <v>29</v>
      </c>
      <c r="P84" s="172">
        <v>0</v>
      </c>
      <c r="Q84" s="235">
        <v>0</v>
      </c>
      <c r="R84" s="236">
        <v>0</v>
      </c>
      <c r="S84" s="246">
        <f>SUM(P84:Q84)*R84</f>
        <v>0</v>
      </c>
      <c r="T84" s="247" t="s">
        <v>21</v>
      </c>
      <c r="V84" s="263" t="s">
        <v>28</v>
      </c>
      <c r="W84" s="264"/>
      <c r="X84" s="264"/>
      <c r="Y84" s="265"/>
      <c r="Z84" s="328">
        <f>ROUND(Z80+Z79+Z78+Z75+Z74+Z73+Z72+Z69+Z68+Z67+Z66+Z63+Z62+Z56+Z55,0)/2</f>
        <v>0</v>
      </c>
      <c r="AA84" s="329"/>
      <c r="AB84" s="2"/>
      <c r="AC84" s="2"/>
    </row>
    <row r="85" spans="1:29" ht="15" customHeight="1" thickBot="1">
      <c r="A85" s="150">
        <f>+'Item 1 '!A85</f>
        <v>0.0145</v>
      </c>
      <c r="B85" s="186">
        <f>+'Item 1 '!B85</f>
        <v>0</v>
      </c>
      <c r="C85" s="9" t="s">
        <v>162</v>
      </c>
      <c r="D85" s="165">
        <f>+'Item 1 '!D85</f>
        <v>50000</v>
      </c>
      <c r="E85" s="149">
        <f>SUM(D84*D83)/D85</f>
        <v>0</v>
      </c>
      <c r="F85" s="324">
        <v>0</v>
      </c>
      <c r="G85" s="325"/>
      <c r="H85" s="151">
        <f>+F85+F83+B83+B85+A85+A83+E85</f>
        <v>0.08449999999999999</v>
      </c>
      <c r="J85" s="9"/>
      <c r="K85" s="10"/>
      <c r="L85" s="179"/>
      <c r="M85" s="10"/>
      <c r="N85" s="10"/>
      <c r="O85" s="10"/>
      <c r="P85" s="10"/>
      <c r="Q85" s="180"/>
      <c r="R85" s="180" t="s">
        <v>5</v>
      </c>
      <c r="S85" s="181">
        <f>SUM(S80:S84)</f>
        <v>0</v>
      </c>
      <c r="T85" s="182" t="s">
        <v>21</v>
      </c>
      <c r="V85" s="263" t="s">
        <v>157</v>
      </c>
      <c r="W85" s="264"/>
      <c r="X85" s="264"/>
      <c r="Y85" s="265"/>
      <c r="Z85" s="266">
        <f>ROUND(Z83-Z84,0)</f>
        <v>0</v>
      </c>
      <c r="AA85" s="267"/>
      <c r="AB85" s="2"/>
      <c r="AC85" s="2"/>
    </row>
    <row r="86" spans="1:29" ht="15" customHeight="1" thickBot="1">
      <c r="A86" s="217"/>
      <c r="B86" s="217"/>
      <c r="C86" s="209"/>
      <c r="D86" s="219"/>
      <c r="E86" s="217"/>
      <c r="F86" s="217"/>
      <c r="G86" s="217"/>
      <c r="H86" s="220"/>
      <c r="I86" s="209"/>
      <c r="J86" s="209"/>
      <c r="K86" s="209"/>
      <c r="L86" s="210"/>
      <c r="M86" s="209"/>
      <c r="N86" s="209"/>
      <c r="O86" s="221"/>
      <c r="P86" s="221"/>
      <c r="Q86" s="222"/>
      <c r="R86" s="223"/>
      <c r="S86" s="209"/>
      <c r="T86" s="224"/>
      <c r="U86" s="224"/>
      <c r="V86" s="224"/>
      <c r="W86" s="224"/>
      <c r="X86" s="218"/>
      <c r="Y86" s="209"/>
      <c r="Z86" s="209"/>
      <c r="AA86" s="209"/>
      <c r="AB86" s="2"/>
      <c r="AC86" s="2"/>
    </row>
    <row r="87" spans="1:28" ht="15" customHeight="1" thickBot="1">
      <c r="A87" s="45" t="s">
        <v>78</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94"/>
      <c r="AB87" s="2"/>
    </row>
    <row r="88" spans="1:28" ht="15" customHeight="1">
      <c r="A88" s="22">
        <v>1</v>
      </c>
      <c r="B88" s="22"/>
      <c r="C88" s="22"/>
      <c r="D88" s="22"/>
      <c r="E88" s="95"/>
      <c r="F88" s="95"/>
      <c r="G88" s="95"/>
      <c r="H88" s="95"/>
      <c r="I88" s="95"/>
      <c r="J88" s="95"/>
      <c r="K88" s="95"/>
      <c r="L88" s="95"/>
      <c r="M88" s="95"/>
      <c r="N88" s="95"/>
      <c r="O88" s="95"/>
      <c r="P88" s="95"/>
      <c r="Q88" s="95"/>
      <c r="R88" s="95"/>
      <c r="S88" s="95"/>
      <c r="T88" s="95"/>
      <c r="U88" s="95"/>
      <c r="V88" s="95"/>
      <c r="W88" s="95"/>
      <c r="X88" s="95"/>
      <c r="Y88" s="95"/>
      <c r="Z88" s="95"/>
      <c r="AA88" s="95"/>
      <c r="AB88" s="43"/>
    </row>
    <row r="89" spans="1:28" ht="15" customHeight="1">
      <c r="A89" s="22">
        <v>2</v>
      </c>
      <c r="B89" s="22"/>
      <c r="C89" s="22"/>
      <c r="D89" s="22"/>
      <c r="E89" s="96"/>
      <c r="F89" s="96"/>
      <c r="G89" s="96"/>
      <c r="H89" s="96"/>
      <c r="I89" s="96"/>
      <c r="J89" s="96"/>
      <c r="K89" s="96"/>
      <c r="L89" s="96"/>
      <c r="M89" s="96"/>
      <c r="N89" s="96"/>
      <c r="O89" s="96"/>
      <c r="P89" s="96"/>
      <c r="Q89" s="96"/>
      <c r="X89" s="96"/>
      <c r="Y89" s="96"/>
      <c r="Z89" s="96"/>
      <c r="AA89" s="96"/>
      <c r="AB89" s="43"/>
    </row>
    <row r="90" spans="1:28" ht="15" customHeight="1">
      <c r="A90" s="22">
        <v>3</v>
      </c>
      <c r="B90" s="22"/>
      <c r="C90" s="22"/>
      <c r="D90" s="22"/>
      <c r="E90" s="96"/>
      <c r="F90" s="96"/>
      <c r="G90" s="96"/>
      <c r="H90" s="96"/>
      <c r="I90" s="96"/>
      <c r="J90" s="96"/>
      <c r="K90" s="96"/>
      <c r="L90" s="96"/>
      <c r="M90" s="96"/>
      <c r="N90" s="96"/>
      <c r="O90" s="96"/>
      <c r="P90" s="96"/>
      <c r="Q90" s="96"/>
      <c r="X90" s="96"/>
      <c r="Y90" s="96"/>
      <c r="Z90" s="96"/>
      <c r="AA90" s="96"/>
      <c r="AB90" s="43"/>
    </row>
    <row r="91" spans="1:28" ht="15" customHeight="1">
      <c r="A91" s="22">
        <v>4</v>
      </c>
      <c r="B91" s="22"/>
      <c r="C91" s="22"/>
      <c r="D91" s="22"/>
      <c r="E91" s="96"/>
      <c r="F91" s="96"/>
      <c r="G91" s="96"/>
      <c r="H91" s="96"/>
      <c r="I91" s="96"/>
      <c r="J91" s="96"/>
      <c r="K91" s="96"/>
      <c r="L91" s="96"/>
      <c r="M91" s="96"/>
      <c r="N91" s="96"/>
      <c r="O91" s="96"/>
      <c r="P91" s="96"/>
      <c r="Q91" s="96"/>
      <c r="X91" s="96"/>
      <c r="Y91" s="96"/>
      <c r="Z91" s="96"/>
      <c r="AA91" s="96"/>
      <c r="AB91" s="43"/>
    </row>
    <row r="92" spans="1:28" ht="15" customHeight="1">
      <c r="A92" s="22">
        <v>5</v>
      </c>
      <c r="B92" s="22"/>
      <c r="C92" s="22"/>
      <c r="D92" s="22"/>
      <c r="H92" s="96"/>
      <c r="I92" s="96"/>
      <c r="J92" s="96"/>
      <c r="K92" s="96"/>
      <c r="L92" s="96"/>
      <c r="M92" s="96"/>
      <c r="N92" s="96"/>
      <c r="O92" s="96"/>
      <c r="P92" s="96"/>
      <c r="Q92" s="96"/>
      <c r="X92" s="96"/>
      <c r="Y92" s="96"/>
      <c r="Z92" s="96"/>
      <c r="AA92" s="96"/>
      <c r="AB92" s="43"/>
    </row>
    <row r="93" spans="1:28" ht="15" customHeight="1">
      <c r="A93" s="22">
        <v>6</v>
      </c>
      <c r="B93" s="22"/>
      <c r="C93" s="22"/>
      <c r="D93" s="22"/>
      <c r="H93" s="96"/>
      <c r="I93" s="96"/>
      <c r="J93" s="96"/>
      <c r="K93" s="96"/>
      <c r="L93" s="96"/>
      <c r="M93" s="96"/>
      <c r="N93" s="96"/>
      <c r="O93" s="96"/>
      <c r="P93" s="96"/>
      <c r="Q93" s="96"/>
      <c r="X93" s="96"/>
      <c r="Y93" s="96"/>
      <c r="Z93" s="96"/>
      <c r="AA93" s="96"/>
      <c r="AB93" s="43"/>
    </row>
    <row r="94" spans="1:28" ht="15" customHeight="1">
      <c r="A94" s="22">
        <v>7</v>
      </c>
      <c r="B94" s="22"/>
      <c r="C94" s="22"/>
      <c r="D94" s="22"/>
      <c r="E94" s="96"/>
      <c r="F94" s="96"/>
      <c r="G94" s="96"/>
      <c r="H94" s="96"/>
      <c r="I94" s="96"/>
      <c r="J94" s="96"/>
      <c r="K94" s="96"/>
      <c r="L94" s="96"/>
      <c r="M94" s="96"/>
      <c r="N94" s="96"/>
      <c r="O94" s="96"/>
      <c r="P94" s="96"/>
      <c r="Q94" s="96"/>
      <c r="R94" s="96"/>
      <c r="S94" s="96"/>
      <c r="T94" s="96"/>
      <c r="U94" s="96"/>
      <c r="V94" s="96"/>
      <c r="W94" s="96"/>
      <c r="X94" s="96"/>
      <c r="Y94" s="96"/>
      <c r="Z94" s="96"/>
      <c r="AA94" s="96"/>
      <c r="AB94" s="43"/>
    </row>
    <row r="95" spans="1:28" ht="15" customHeight="1">
      <c r="A95" s="22">
        <v>8</v>
      </c>
      <c r="B95" s="22"/>
      <c r="C95" s="22"/>
      <c r="D95" s="22"/>
      <c r="E95" s="96"/>
      <c r="F95" s="96"/>
      <c r="G95" s="96"/>
      <c r="H95" s="96"/>
      <c r="I95" s="96"/>
      <c r="J95" s="96"/>
      <c r="K95" s="96"/>
      <c r="L95" s="96"/>
      <c r="M95" s="96"/>
      <c r="N95" s="96"/>
      <c r="O95" s="96"/>
      <c r="P95" s="96"/>
      <c r="Q95" s="96"/>
      <c r="R95" s="96"/>
      <c r="S95" s="96"/>
      <c r="T95" s="96"/>
      <c r="U95" s="96"/>
      <c r="V95" s="96"/>
      <c r="W95" s="96"/>
      <c r="X95" s="96"/>
      <c r="Y95" s="96"/>
      <c r="Z95" s="96"/>
      <c r="AA95" s="96"/>
      <c r="AB95" s="43"/>
    </row>
    <row r="96" spans="1:28" ht="15" customHeight="1">
      <c r="A96" s="22">
        <v>9</v>
      </c>
      <c r="B96" s="22"/>
      <c r="C96" s="22"/>
      <c r="D96" s="22"/>
      <c r="E96" s="96"/>
      <c r="F96" s="96"/>
      <c r="G96" s="96"/>
      <c r="H96" s="96"/>
      <c r="I96" s="96"/>
      <c r="J96" s="96"/>
      <c r="K96" s="96"/>
      <c r="L96" s="96"/>
      <c r="M96" s="96"/>
      <c r="N96" s="96"/>
      <c r="O96" s="96"/>
      <c r="P96" s="96"/>
      <c r="Q96" s="96"/>
      <c r="R96" s="96"/>
      <c r="S96" s="96"/>
      <c r="T96" s="96"/>
      <c r="U96" s="96"/>
      <c r="V96" s="96"/>
      <c r="W96" s="96"/>
      <c r="X96" s="96"/>
      <c r="Y96" s="96"/>
      <c r="Z96" s="96"/>
      <c r="AA96" s="96"/>
      <c r="AB96" s="43"/>
    </row>
    <row r="97" spans="1:28" ht="15" customHeight="1">
      <c r="A97" s="22">
        <v>10</v>
      </c>
      <c r="B97" s="22"/>
      <c r="C97" s="22"/>
      <c r="D97" s="22"/>
      <c r="E97" s="96"/>
      <c r="F97" s="96"/>
      <c r="G97" s="96"/>
      <c r="H97" s="96"/>
      <c r="I97" s="96"/>
      <c r="J97" s="96"/>
      <c r="K97" s="96"/>
      <c r="L97" s="96"/>
      <c r="M97" s="96"/>
      <c r="N97" s="96"/>
      <c r="O97" s="96"/>
      <c r="P97" s="96"/>
      <c r="Q97" s="96"/>
      <c r="R97" s="96"/>
      <c r="S97" s="96"/>
      <c r="T97" s="96"/>
      <c r="U97" s="96"/>
      <c r="V97" s="96"/>
      <c r="W97" s="96"/>
      <c r="X97" s="96"/>
      <c r="Y97" s="96"/>
      <c r="Z97" s="96"/>
      <c r="AA97" s="96"/>
      <c r="AB97" s="43"/>
    </row>
    <row r="98" spans="1:28" ht="15" customHeight="1">
      <c r="A98" s="22">
        <v>11</v>
      </c>
      <c r="B98" s="22"/>
      <c r="C98" s="22"/>
      <c r="D98" s="22"/>
      <c r="E98" s="96"/>
      <c r="F98" s="96"/>
      <c r="G98" s="96"/>
      <c r="H98" s="96"/>
      <c r="I98" s="96"/>
      <c r="J98" s="96"/>
      <c r="K98" s="96"/>
      <c r="L98" s="96"/>
      <c r="M98" s="96"/>
      <c r="N98" s="96"/>
      <c r="O98" s="96"/>
      <c r="P98" s="96"/>
      <c r="Q98" s="96"/>
      <c r="R98" s="96"/>
      <c r="S98" s="96"/>
      <c r="T98" s="96"/>
      <c r="U98" s="96"/>
      <c r="V98" s="96"/>
      <c r="W98" s="96"/>
      <c r="X98" s="96"/>
      <c r="Y98" s="96"/>
      <c r="Z98" s="96"/>
      <c r="AA98" s="96"/>
      <c r="AB98" s="43"/>
    </row>
    <row r="99" spans="1:28" ht="15" customHeight="1">
      <c r="A99" s="22">
        <v>12</v>
      </c>
      <c r="B99" s="22"/>
      <c r="C99" s="22"/>
      <c r="D99" s="22"/>
      <c r="E99" s="96"/>
      <c r="F99" s="96"/>
      <c r="G99" s="96"/>
      <c r="H99" s="96"/>
      <c r="I99" s="96"/>
      <c r="J99" s="96"/>
      <c r="K99" s="96"/>
      <c r="L99" s="96"/>
      <c r="M99" s="96"/>
      <c r="N99" s="96"/>
      <c r="O99" s="96"/>
      <c r="P99" s="96"/>
      <c r="Q99" s="96"/>
      <c r="R99" s="96"/>
      <c r="S99" s="96"/>
      <c r="T99" s="96"/>
      <c r="U99" s="96"/>
      <c r="V99" s="96"/>
      <c r="W99" s="96"/>
      <c r="X99" s="96"/>
      <c r="Y99" s="96"/>
      <c r="Z99" s="96"/>
      <c r="AA99" s="96"/>
      <c r="AB99" s="43"/>
    </row>
    <row r="100" spans="1:28" ht="15" customHeight="1">
      <c r="A100" s="22">
        <v>13</v>
      </c>
      <c r="B100" s="22"/>
      <c r="C100" s="22"/>
      <c r="D100" s="22"/>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43"/>
    </row>
    <row r="101" spans="1:28" ht="15" customHeight="1">
      <c r="A101" s="22">
        <v>14</v>
      </c>
      <c r="B101" s="22"/>
      <c r="C101" s="22"/>
      <c r="D101" s="22"/>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43"/>
    </row>
    <row r="102" spans="1:28" ht="15" customHeight="1">
      <c r="A102" s="22">
        <v>15</v>
      </c>
      <c r="B102" s="13"/>
      <c r="C102" s="13"/>
      <c r="D102" s="13"/>
      <c r="E102" s="29"/>
      <c r="F102" s="29"/>
      <c r="G102" s="96"/>
      <c r="H102" s="96"/>
      <c r="I102" s="96"/>
      <c r="J102" s="96"/>
      <c r="K102" s="96"/>
      <c r="L102" s="96"/>
      <c r="M102" s="96"/>
      <c r="N102" s="96"/>
      <c r="O102" s="96"/>
      <c r="P102" s="96"/>
      <c r="Q102" s="96"/>
      <c r="R102" s="96"/>
      <c r="S102" s="96"/>
      <c r="T102" s="96"/>
      <c r="U102" s="96"/>
      <c r="V102" s="96"/>
      <c r="W102" s="96"/>
      <c r="X102" s="96"/>
      <c r="Y102" s="96"/>
      <c r="Z102" s="96"/>
      <c r="AA102" s="96"/>
      <c r="AB102" s="43"/>
    </row>
    <row r="103" spans="2:6" ht="15">
      <c r="B103" s="2"/>
      <c r="C103" s="2"/>
      <c r="D103" s="2"/>
      <c r="E103" s="2"/>
      <c r="F103" s="2"/>
    </row>
    <row r="104" spans="2:6" ht="15">
      <c r="B104" s="2"/>
      <c r="C104" s="23"/>
      <c r="D104" s="23"/>
      <c r="E104" s="23"/>
      <c r="F104" s="2"/>
    </row>
    <row r="105" spans="2:6" ht="15">
      <c r="B105" s="2"/>
      <c r="C105" s="29"/>
      <c r="D105" s="29"/>
      <c r="E105" s="5"/>
      <c r="F105" s="2"/>
    </row>
    <row r="106" spans="2:6" ht="15">
      <c r="B106" s="2"/>
      <c r="C106" s="2"/>
      <c r="D106" s="2"/>
      <c r="E106" s="4"/>
      <c r="F106" s="2"/>
    </row>
    <row r="107" spans="2:6" ht="15">
      <c r="B107" s="2"/>
      <c r="C107" s="29"/>
      <c r="D107" s="29"/>
      <c r="E107" s="5"/>
      <c r="F107" s="2"/>
    </row>
    <row r="108" spans="2:6" ht="15">
      <c r="B108" s="2"/>
      <c r="C108" s="29"/>
      <c r="D108" s="29"/>
      <c r="E108" s="5"/>
      <c r="F108" s="2"/>
    </row>
    <row r="109" spans="2:6" ht="15">
      <c r="B109" s="2"/>
      <c r="C109" s="29"/>
      <c r="D109" s="29"/>
      <c r="E109" s="17"/>
      <c r="F109" s="2"/>
    </row>
    <row r="110" spans="2:6" ht="15">
      <c r="B110" s="2"/>
      <c r="C110" s="2"/>
      <c r="D110" s="2"/>
      <c r="E110" s="2"/>
      <c r="F110" s="2"/>
    </row>
    <row r="111" spans="2:6" ht="15">
      <c r="B111" s="2"/>
      <c r="C111" s="23"/>
      <c r="D111" s="23"/>
      <c r="E111" s="157"/>
      <c r="F111" s="2"/>
    </row>
    <row r="112" spans="2:6" ht="15">
      <c r="B112" s="2"/>
      <c r="C112" s="2"/>
      <c r="D112" s="2"/>
      <c r="E112" s="2"/>
      <c r="F112" s="2"/>
    </row>
    <row r="114" spans="3:5" ht="15">
      <c r="C114" s="22"/>
      <c r="D114" s="22"/>
      <c r="E114" s="96"/>
    </row>
    <row r="115" spans="3:5" ht="15">
      <c r="C115" s="323"/>
      <c r="D115" s="323"/>
      <c r="E115" s="6"/>
    </row>
    <row r="116" spans="3:5" ht="15">
      <c r="C116" s="323"/>
      <c r="D116" s="323"/>
      <c r="E116" s="6"/>
    </row>
    <row r="117" ht="15">
      <c r="E117" s="142"/>
    </row>
    <row r="118" spans="3:5" ht="15">
      <c r="C118" s="323"/>
      <c r="D118" s="323"/>
      <c r="E118" s="6"/>
    </row>
    <row r="120" spans="3:5" ht="15">
      <c r="C120" s="323"/>
      <c r="D120" s="323"/>
      <c r="E120" s="143"/>
    </row>
    <row r="122" spans="3:5" ht="15">
      <c r="C122" s="144"/>
      <c r="D122" s="144"/>
      <c r="E122" s="145"/>
    </row>
  </sheetData>
  <sheetProtection/>
  <mergeCells count="248">
    <mergeCell ref="A1:C1"/>
    <mergeCell ref="D1:G1"/>
    <mergeCell ref="H1:I1"/>
    <mergeCell ref="J1:K1"/>
    <mergeCell ref="L1:AA2"/>
    <mergeCell ref="A2:C2"/>
    <mergeCell ref="D2:E2"/>
    <mergeCell ref="H2:I2"/>
    <mergeCell ref="AN2:AX2"/>
    <mergeCell ref="A3:AA3"/>
    <mergeCell ref="A4:R4"/>
    <mergeCell ref="S4:AA4"/>
    <mergeCell ref="A5:C5"/>
    <mergeCell ref="A6:B6"/>
    <mergeCell ref="D6:F6"/>
    <mergeCell ref="H6:I6"/>
    <mergeCell ref="K6:N6"/>
    <mergeCell ref="P6:Q6"/>
    <mergeCell ref="A7:B7"/>
    <mergeCell ref="D7:F7"/>
    <mergeCell ref="H7:I7"/>
    <mergeCell ref="K7:N7"/>
    <mergeCell ref="P7:Q7"/>
    <mergeCell ref="T7:V7"/>
    <mergeCell ref="H8:I8"/>
    <mergeCell ref="K8:N8"/>
    <mergeCell ref="P8:Q8"/>
    <mergeCell ref="T8:V8"/>
    <mergeCell ref="T6:V6"/>
    <mergeCell ref="X6:Z6"/>
    <mergeCell ref="X7:Z7"/>
    <mergeCell ref="X8:Z8"/>
    <mergeCell ref="A9:B9"/>
    <mergeCell ref="D9:F9"/>
    <mergeCell ref="H9:I9"/>
    <mergeCell ref="K9:N9"/>
    <mergeCell ref="P9:Q9"/>
    <mergeCell ref="T9:V9"/>
    <mergeCell ref="X9:Z9"/>
    <mergeCell ref="A8:B8"/>
    <mergeCell ref="D8:F8"/>
    <mergeCell ref="T11:V11"/>
    <mergeCell ref="X11:Z11"/>
    <mergeCell ref="A10:B10"/>
    <mergeCell ref="D10:F10"/>
    <mergeCell ref="H10:I10"/>
    <mergeCell ref="K10:N10"/>
    <mergeCell ref="P10:Q10"/>
    <mergeCell ref="X12:Z12"/>
    <mergeCell ref="T10:V10"/>
    <mergeCell ref="H12:I12"/>
    <mergeCell ref="K12:N12"/>
    <mergeCell ref="P12:Q12"/>
    <mergeCell ref="T12:V12"/>
    <mergeCell ref="X10:Z10"/>
    <mergeCell ref="T13:V13"/>
    <mergeCell ref="A11:B11"/>
    <mergeCell ref="D11:F11"/>
    <mergeCell ref="H11:I11"/>
    <mergeCell ref="K11:N11"/>
    <mergeCell ref="P11:Q11"/>
    <mergeCell ref="A12:B12"/>
    <mergeCell ref="D12:F12"/>
    <mergeCell ref="A14:B14"/>
    <mergeCell ref="D14:F14"/>
    <mergeCell ref="H14:I14"/>
    <mergeCell ref="K14:N14"/>
    <mergeCell ref="A13:B13"/>
    <mergeCell ref="D13:F13"/>
    <mergeCell ref="H13:I13"/>
    <mergeCell ref="K13:N13"/>
    <mergeCell ref="D15:F15"/>
    <mergeCell ref="H15:I15"/>
    <mergeCell ref="K15:N15"/>
    <mergeCell ref="P15:Q15"/>
    <mergeCell ref="T15:V17"/>
    <mergeCell ref="X13:Z13"/>
    <mergeCell ref="P14:Q14"/>
    <mergeCell ref="T14:V14"/>
    <mergeCell ref="X14:Z14"/>
    <mergeCell ref="P13:Q13"/>
    <mergeCell ref="X15:Z15"/>
    <mergeCell ref="A16:B16"/>
    <mergeCell ref="D16:F16"/>
    <mergeCell ref="A17:B17"/>
    <mergeCell ref="D17:F17"/>
    <mergeCell ref="H17:I17"/>
    <mergeCell ref="K17:N17"/>
    <mergeCell ref="P17:Q17"/>
    <mergeCell ref="X17:Z17"/>
    <mergeCell ref="A15:B15"/>
    <mergeCell ref="U20:X20"/>
    <mergeCell ref="H21:I21"/>
    <mergeCell ref="M21:N21"/>
    <mergeCell ref="Q21:R21"/>
    <mergeCell ref="H16:I16"/>
    <mergeCell ref="K16:N16"/>
    <mergeCell ref="P16:Q16"/>
    <mergeCell ref="X16:Z16"/>
    <mergeCell ref="Y21:AA21"/>
    <mergeCell ref="B22:E22"/>
    <mergeCell ref="B23:E23"/>
    <mergeCell ref="Y23:Z23"/>
    <mergeCell ref="B24:E24"/>
    <mergeCell ref="Y24:Z24"/>
    <mergeCell ref="B20:E21"/>
    <mergeCell ref="F20:G21"/>
    <mergeCell ref="H20:L20"/>
    <mergeCell ref="M20:P20"/>
    <mergeCell ref="Q20:T20"/>
    <mergeCell ref="B25:E25"/>
    <mergeCell ref="Y25:Z25"/>
    <mergeCell ref="B26:E26"/>
    <mergeCell ref="Y26:Z26"/>
    <mergeCell ref="B27:E27"/>
    <mergeCell ref="Y27:Z27"/>
    <mergeCell ref="B28:E28"/>
    <mergeCell ref="Y28:Z28"/>
    <mergeCell ref="B29:E29"/>
    <mergeCell ref="B30:E30"/>
    <mergeCell ref="Y30:Z30"/>
    <mergeCell ref="B31:E31"/>
    <mergeCell ref="Y31:Z31"/>
    <mergeCell ref="B32:E32"/>
    <mergeCell ref="Y32:Z32"/>
    <mergeCell ref="B33:E33"/>
    <mergeCell ref="Y33:Z33"/>
    <mergeCell ref="B34:E34"/>
    <mergeCell ref="Y34:Z34"/>
    <mergeCell ref="B35:E35"/>
    <mergeCell ref="Y35:Z35"/>
    <mergeCell ref="B36:E36"/>
    <mergeCell ref="Y36:Z36"/>
    <mergeCell ref="B37:E37"/>
    <mergeCell ref="Y37:Z37"/>
    <mergeCell ref="B38:E38"/>
    <mergeCell ref="Y38:Z38"/>
    <mergeCell ref="B39:E39"/>
    <mergeCell ref="Y39:Z39"/>
    <mergeCell ref="B40:E40"/>
    <mergeCell ref="Y40:Z40"/>
    <mergeCell ref="B41:E41"/>
    <mergeCell ref="Y41:Z41"/>
    <mergeCell ref="B42:E42"/>
    <mergeCell ref="Y42:Z42"/>
    <mergeCell ref="B43:E43"/>
    <mergeCell ref="Y43:Z43"/>
    <mergeCell ref="B44:E44"/>
    <mergeCell ref="B45:E45"/>
    <mergeCell ref="Y45:Z45"/>
    <mergeCell ref="B46:E46"/>
    <mergeCell ref="Y46:Z46"/>
    <mergeCell ref="B47:E47"/>
    <mergeCell ref="Y47:Z47"/>
    <mergeCell ref="J52:K52"/>
    <mergeCell ref="M52:O52"/>
    <mergeCell ref="Q52:S52"/>
    <mergeCell ref="B48:E48"/>
    <mergeCell ref="Y48:Z48"/>
    <mergeCell ref="B49:E49"/>
    <mergeCell ref="Y49:Z49"/>
    <mergeCell ref="B50:E50"/>
    <mergeCell ref="Y50:Z50"/>
    <mergeCell ref="A54:H54"/>
    <mergeCell ref="A55:B55"/>
    <mergeCell ref="J54:T54"/>
    <mergeCell ref="V54:AA54"/>
    <mergeCell ref="J55:T55"/>
    <mergeCell ref="A51:G52"/>
    <mergeCell ref="J51:K51"/>
    <mergeCell ref="M51:O51"/>
    <mergeCell ref="Q51:S51"/>
    <mergeCell ref="U51:V51"/>
    <mergeCell ref="Z72:AA72"/>
    <mergeCell ref="V72:X72"/>
    <mergeCell ref="Z68:AA68"/>
    <mergeCell ref="Z62:AA62"/>
    <mergeCell ref="A56:B56"/>
    <mergeCell ref="C56:H56"/>
    <mergeCell ref="Z56:AA56"/>
    <mergeCell ref="A57:B57"/>
    <mergeCell ref="J57:K57"/>
    <mergeCell ref="Z57:AA57"/>
    <mergeCell ref="V83:X83"/>
    <mergeCell ref="Z78:AA78"/>
    <mergeCell ref="F80:G80"/>
    <mergeCell ref="Z80:AA80"/>
    <mergeCell ref="M75:N75"/>
    <mergeCell ref="Z75:AA75"/>
    <mergeCell ref="A81:H81"/>
    <mergeCell ref="C82:E82"/>
    <mergeCell ref="F82:G82"/>
    <mergeCell ref="F83:G83"/>
    <mergeCell ref="M81:N81"/>
    <mergeCell ref="M82:N82"/>
    <mergeCell ref="M83:N83"/>
    <mergeCell ref="C116:D116"/>
    <mergeCell ref="C118:D118"/>
    <mergeCell ref="C120:D120"/>
    <mergeCell ref="F84:G84"/>
    <mergeCell ref="Z84:AA84"/>
    <mergeCell ref="F85:G85"/>
    <mergeCell ref="C115:D115"/>
    <mergeCell ref="V55:Y55"/>
    <mergeCell ref="Z55:AA55"/>
    <mergeCell ref="J56:T56"/>
    <mergeCell ref="V56:Y56"/>
    <mergeCell ref="M57:N57"/>
    <mergeCell ref="S57:T57"/>
    <mergeCell ref="V57:Y57"/>
    <mergeCell ref="M60:N60"/>
    <mergeCell ref="V60:AA60"/>
    <mergeCell ref="V61:AA61"/>
    <mergeCell ref="M62:N62"/>
    <mergeCell ref="V62:X62"/>
    <mergeCell ref="W63:X63"/>
    <mergeCell ref="Z63:AA63"/>
    <mergeCell ref="M64:N64"/>
    <mergeCell ref="V65:AA65"/>
    <mergeCell ref="M66:N66"/>
    <mergeCell ref="Z66:AA66"/>
    <mergeCell ref="V67:X67"/>
    <mergeCell ref="Z67:AA67"/>
    <mergeCell ref="M68:N68"/>
    <mergeCell ref="V68:X68"/>
    <mergeCell ref="W69:X69"/>
    <mergeCell ref="Z69:AA69"/>
    <mergeCell ref="M70:N70"/>
    <mergeCell ref="V71:AA71"/>
    <mergeCell ref="Z79:AA79"/>
    <mergeCell ref="M80:N80"/>
    <mergeCell ref="W80:X80"/>
    <mergeCell ref="M73:N73"/>
    <mergeCell ref="V73:X73"/>
    <mergeCell ref="Z73:AA73"/>
    <mergeCell ref="M74:N74"/>
    <mergeCell ref="V74:X74"/>
    <mergeCell ref="Z74:AA74"/>
    <mergeCell ref="Z83:AA83"/>
    <mergeCell ref="M84:N84"/>
    <mergeCell ref="V84:Y84"/>
    <mergeCell ref="V85:Y85"/>
    <mergeCell ref="Z85:AA85"/>
    <mergeCell ref="F44:L44"/>
    <mergeCell ref="M76:N76"/>
    <mergeCell ref="M77:N77"/>
    <mergeCell ref="V77:AA77"/>
    <mergeCell ref="V78:X78"/>
  </mergeCells>
  <conditionalFormatting sqref="AB50 AA23:AA43 Z29 P51:P52 T51:T52 X51:X52 F23:X43 F45:X50 AA45:AA50">
    <cfRule type="expression" priority="32" dxfId="47" stopIfTrue="1">
      <formula>#REF!&gt;0</formula>
    </cfRule>
    <cfRule type="expression" priority="33" dxfId="47" stopIfTrue="1">
      <formula>#REF!&lt;0</formula>
    </cfRule>
  </conditionalFormatting>
  <conditionalFormatting sqref="Y20 A20">
    <cfRule type="expression" priority="30" dxfId="47" stopIfTrue="1">
      <formula>#REF!&gt;0</formula>
    </cfRule>
    <cfRule type="expression" priority="31" dxfId="47" stopIfTrue="1">
      <formula>#REF!&lt;0</formula>
    </cfRule>
  </conditionalFormatting>
  <conditionalFormatting sqref="A2:G2 A1:C1">
    <cfRule type="expression" priority="24" dxfId="2" stopIfTrue="1">
      <formula>$AW$13&lt;&gt;0</formula>
    </cfRule>
  </conditionalFormatting>
  <conditionalFormatting sqref="J2">
    <cfRule type="expression" priority="23" dxfId="2" stopIfTrue="1">
      <formula>$AW$13&lt;&gt;0</formula>
    </cfRule>
  </conditionalFormatting>
  <conditionalFormatting sqref="F44 M44:X44 AA44">
    <cfRule type="expression" priority="6" dxfId="47" stopIfTrue="1">
      <formula>#REF!&gt;0</formula>
    </cfRule>
    <cfRule type="expression" priority="7" dxfId="47" stopIfTrue="1">
      <formula>#REF!&lt;0</formula>
    </cfRule>
  </conditionalFormatting>
  <conditionalFormatting sqref="D1">
    <cfRule type="expression" priority="8" dxfId="2" stopIfTrue="1">
      <formula>$AW$13&lt;&gt;0</formula>
    </cfRule>
  </conditionalFormatting>
  <conditionalFormatting sqref="Z57:AA57">
    <cfRule type="cellIs" priority="3" dxfId="0" operator="equal" stopIfTrue="1">
      <formula>0</formula>
    </cfRule>
    <cfRule type="cellIs" priority="4" dxfId="2" operator="notEqual" stopIfTrue="1">
      <formula>0</formula>
    </cfRule>
  </conditionalFormatting>
  <conditionalFormatting sqref="Z85:AA85">
    <cfRule type="cellIs" priority="1" dxfId="0" operator="equal" stopIfTrue="1">
      <formula>0</formula>
    </cfRule>
    <cfRule type="cellIs" priority="2" dxfId="2" operator="notEqual" stopIfTrue="1">
      <formula>0</formula>
    </cfRule>
  </conditionalFormatting>
  <conditionalFormatting sqref="Y72:Z72">
    <cfRule type="cellIs" priority="5" dxfId="49" operator="equal" stopIfTrue="1">
      <formula>$AN$14</formula>
    </cfRule>
  </conditionalFormatting>
  <dataValidations count="7">
    <dataValidation type="list" allowBlank="1" showInputMessage="1" showErrorMessage="1" sqref="T13 X15 X17:X18 X13">
      <formula1>$AN$3:$AN$4</formula1>
    </dataValidation>
    <dataValidation type="list" allowBlank="1" showInputMessage="1" showErrorMessage="1" sqref="P11">
      <formula1>$AN$7:$AN$10</formula1>
    </dataValidation>
    <dataValidation type="list" allowBlank="1" showInputMessage="1" showErrorMessage="1" sqref="P13">
      <formula1>$AP$7:$AP$9</formula1>
    </dataValidation>
    <dataValidation type="list" allowBlank="1" showInputMessage="1" showErrorMessage="1" sqref="P15">
      <formula1>$AW$4:$AW$9</formula1>
    </dataValidation>
    <dataValidation type="list" allowBlank="1" showInputMessage="1" showErrorMessage="1" sqref="P17">
      <formula1>$AS$4:$AS$8</formula1>
    </dataValidation>
    <dataValidation type="list" allowBlank="1" showInputMessage="1" showErrorMessage="1" sqref="O73:O77 O60 O62 O64 O66 O68 O70 O80:O84">
      <formula1>$AZ$3:$AZ$6</formula1>
    </dataValidation>
    <dataValidation type="list" allowBlank="1" showInputMessage="1" showErrorMessage="1" sqref="M44">
      <formula1>$AP$1:$AP$3</formula1>
    </dataValidation>
  </dataValidations>
  <hyperlinks>
    <hyperlink ref="C56" r:id="rId1" display="http://www.wdol.gov/dba.aspx#14"/>
    <hyperlink ref="J56" r:id="rId2" display="http://140.194.76.129/publications/eng-pamphlets/EP_1110-1-8/toc.html"/>
  </hyperlinks>
  <printOptions horizontalCentered="1"/>
  <pageMargins left="0.3" right="0.17" top="0.52" bottom="0.52" header="0.27" footer="0.3"/>
  <pageSetup fitToHeight="0" fitToWidth="1" horizontalDpi="600" verticalDpi="600" orientation="landscape" paperSize="3" scale="77" r:id="rId5"/>
  <headerFooter alignWithMargins="0">
    <oddFooter>&amp;L&amp;D&amp;T&amp;CPage &amp;P of &amp;N</oddFooter>
  </headerFooter>
  <rowBreaks count="1" manualBreakCount="1">
    <brk id="53" max="26" man="1"/>
  </rowBreaks>
  <legacyDrawing r:id="rId4"/>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Z122"/>
  <sheetViews>
    <sheetView zoomScale="65" zoomScaleNormal="65" workbookViewId="0" topLeftCell="A1">
      <pane xSplit="7" ySplit="2" topLeftCell="H3" activePane="bottomRight" state="frozen"/>
      <selection pane="topLeft" activeCell="A1" sqref="A1"/>
      <selection pane="topRight" activeCell="H1" sqref="H1"/>
      <selection pane="bottomLeft" activeCell="A3" sqref="A3"/>
      <selection pane="bottomRight" activeCell="A34" sqref="A34"/>
    </sheetView>
  </sheetViews>
  <sheetFormatPr defaultColWidth="9.140625" defaultRowHeight="12.75"/>
  <cols>
    <col min="1" max="1" width="8.421875" style="1" customWidth="1"/>
    <col min="2" max="7" width="10.7109375" style="1" customWidth="1"/>
    <col min="8" max="8" width="11.2812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8.7109375" style="1" customWidth="1"/>
    <col min="26" max="26" width="9.7109375" style="1" customWidth="1"/>
    <col min="27" max="27" width="5.7109375" style="1" customWidth="1"/>
    <col min="28" max="28" width="11.00390625" style="1" customWidth="1"/>
    <col min="29" max="29" width="11.7109375" style="1" customWidth="1"/>
    <col min="30" max="30" width="29.57421875" style="1" customWidth="1"/>
    <col min="31" max="31" width="24.00390625" style="1" customWidth="1"/>
    <col min="32"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397" t="s">
        <v>3</v>
      </c>
      <c r="B1" s="398"/>
      <c r="C1" s="399"/>
      <c r="D1" s="412">
        <f>Z83</f>
        <v>0</v>
      </c>
      <c r="E1" s="413"/>
      <c r="F1" s="413"/>
      <c r="G1" s="414"/>
      <c r="H1" s="415" t="s">
        <v>112</v>
      </c>
      <c r="I1" s="416"/>
      <c r="J1" s="417">
        <f>IF(J2=0,0,D1/J2)</f>
        <v>0</v>
      </c>
      <c r="K1" s="418"/>
      <c r="L1" s="313" t="s">
        <v>149</v>
      </c>
      <c r="M1" s="314"/>
      <c r="N1" s="314"/>
      <c r="O1" s="314"/>
      <c r="P1" s="314"/>
      <c r="Q1" s="314"/>
      <c r="R1" s="314"/>
      <c r="S1" s="314"/>
      <c r="T1" s="314"/>
      <c r="U1" s="314"/>
      <c r="V1" s="314"/>
      <c r="W1" s="314"/>
      <c r="X1" s="314"/>
      <c r="Y1" s="314"/>
      <c r="Z1" s="314"/>
      <c r="AA1" s="315"/>
    </row>
    <row r="2" spans="1:50" ht="23.25" customHeight="1" thickBot="1">
      <c r="A2" s="402" t="s">
        <v>90</v>
      </c>
      <c r="B2" s="403"/>
      <c r="C2" s="404"/>
      <c r="D2" s="400">
        <v>40932</v>
      </c>
      <c r="E2" s="401"/>
      <c r="F2" s="185" t="s">
        <v>159</v>
      </c>
      <c r="G2" s="187">
        <v>0</v>
      </c>
      <c r="H2" s="319" t="s">
        <v>113</v>
      </c>
      <c r="I2" s="320"/>
      <c r="J2" s="188">
        <v>0</v>
      </c>
      <c r="K2" s="189" t="s">
        <v>179</v>
      </c>
      <c r="L2" s="316"/>
      <c r="M2" s="317"/>
      <c r="N2" s="317"/>
      <c r="O2" s="317"/>
      <c r="P2" s="317"/>
      <c r="Q2" s="317"/>
      <c r="R2" s="317"/>
      <c r="S2" s="317"/>
      <c r="T2" s="317"/>
      <c r="U2" s="317"/>
      <c r="V2" s="317"/>
      <c r="W2" s="317"/>
      <c r="X2" s="317"/>
      <c r="Y2" s="317"/>
      <c r="Z2" s="317"/>
      <c r="AA2" s="318"/>
      <c r="AN2" s="350" t="s">
        <v>56</v>
      </c>
      <c r="AO2" s="422"/>
      <c r="AP2" s="422"/>
      <c r="AQ2" s="422"/>
      <c r="AR2" s="422"/>
      <c r="AS2" s="422"/>
      <c r="AT2" s="422"/>
      <c r="AU2" s="422"/>
      <c r="AV2" s="422"/>
      <c r="AW2" s="422"/>
      <c r="AX2" s="351"/>
    </row>
    <row r="3" spans="1:52" ht="19.5" customHeight="1" thickBo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N3" s="31" t="s">
        <v>34</v>
      </c>
      <c r="AO3" s="32"/>
      <c r="AP3" s="32" t="s">
        <v>26</v>
      </c>
      <c r="AQ3" s="33"/>
      <c r="AR3" s="2"/>
      <c r="AS3" s="31" t="s">
        <v>29</v>
      </c>
      <c r="AT3" s="32"/>
      <c r="AU3" s="33"/>
      <c r="AV3" s="2"/>
      <c r="AW3" s="31" t="s">
        <v>29</v>
      </c>
      <c r="AX3" s="33"/>
      <c r="AZ3" s="1" t="s">
        <v>173</v>
      </c>
    </row>
    <row r="4" spans="1:52" ht="19.5" customHeight="1">
      <c r="A4" s="296" t="s">
        <v>183</v>
      </c>
      <c r="B4" s="297"/>
      <c r="C4" s="297"/>
      <c r="D4" s="297"/>
      <c r="E4" s="297"/>
      <c r="F4" s="297"/>
      <c r="G4" s="297"/>
      <c r="H4" s="297"/>
      <c r="I4" s="297"/>
      <c r="J4" s="297"/>
      <c r="K4" s="297"/>
      <c r="L4" s="297"/>
      <c r="M4" s="297"/>
      <c r="N4" s="297"/>
      <c r="O4" s="297"/>
      <c r="P4" s="297"/>
      <c r="Q4" s="297"/>
      <c r="R4" s="298"/>
      <c r="S4" s="296" t="s">
        <v>182</v>
      </c>
      <c r="T4" s="297"/>
      <c r="U4" s="297"/>
      <c r="V4" s="297"/>
      <c r="W4" s="297"/>
      <c r="X4" s="297"/>
      <c r="Y4" s="297"/>
      <c r="Z4" s="297"/>
      <c r="AA4" s="298"/>
      <c r="AB4" s="11"/>
      <c r="AN4" s="34" t="s">
        <v>35</v>
      </c>
      <c r="AO4" s="35"/>
      <c r="AP4" s="35" t="s">
        <v>27</v>
      </c>
      <c r="AQ4" s="36"/>
      <c r="AR4" s="2"/>
      <c r="AS4" s="34" t="s">
        <v>58</v>
      </c>
      <c r="AT4" s="35"/>
      <c r="AU4" s="36"/>
      <c r="AV4" s="2"/>
      <c r="AW4" s="34" t="s">
        <v>68</v>
      </c>
      <c r="AX4" s="36"/>
      <c r="AZ4" s="1" t="s">
        <v>174</v>
      </c>
    </row>
    <row r="5" spans="1:52" ht="14.25" customHeight="1">
      <c r="A5" s="299"/>
      <c r="B5" s="300"/>
      <c r="C5" s="300"/>
      <c r="D5" s="2"/>
      <c r="E5" s="213"/>
      <c r="F5" s="213"/>
      <c r="G5" s="195"/>
      <c r="H5" s="23"/>
      <c r="I5" s="23"/>
      <c r="J5" s="2"/>
      <c r="K5" s="2"/>
      <c r="L5" s="2"/>
      <c r="M5" s="2"/>
      <c r="N5" s="2"/>
      <c r="O5" s="2"/>
      <c r="P5" s="2"/>
      <c r="Q5" s="2"/>
      <c r="R5" s="8"/>
      <c r="S5" s="7"/>
      <c r="T5" s="2"/>
      <c r="U5" s="2"/>
      <c r="V5" s="2"/>
      <c r="W5" s="2"/>
      <c r="X5" s="2"/>
      <c r="Y5" s="2"/>
      <c r="Z5" s="2"/>
      <c r="AA5" s="8"/>
      <c r="AB5" s="11"/>
      <c r="AN5" s="34"/>
      <c r="AO5" s="35"/>
      <c r="AP5" s="35"/>
      <c r="AQ5" s="36"/>
      <c r="AR5" s="2"/>
      <c r="AS5" s="34" t="s">
        <v>59</v>
      </c>
      <c r="AT5" s="35"/>
      <c r="AU5" s="36"/>
      <c r="AV5" s="2"/>
      <c r="AW5" s="34" t="s">
        <v>69</v>
      </c>
      <c r="AX5" s="36"/>
      <c r="AZ5" s="1" t="s">
        <v>175</v>
      </c>
    </row>
    <row r="6" spans="1:52" ht="14.25" customHeight="1">
      <c r="A6" s="301" t="s">
        <v>91</v>
      </c>
      <c r="B6" s="302"/>
      <c r="C6" s="196"/>
      <c r="D6" s="302" t="s">
        <v>97</v>
      </c>
      <c r="E6" s="302"/>
      <c r="F6" s="302"/>
      <c r="G6" s="2"/>
      <c r="H6" s="302" t="s">
        <v>89</v>
      </c>
      <c r="I6" s="302"/>
      <c r="J6" s="23"/>
      <c r="K6" s="302" t="s">
        <v>88</v>
      </c>
      <c r="L6" s="302"/>
      <c r="M6" s="302"/>
      <c r="N6" s="302"/>
      <c r="O6" s="2"/>
      <c r="P6" s="302" t="s">
        <v>41</v>
      </c>
      <c r="Q6" s="302"/>
      <c r="R6" s="214"/>
      <c r="S6" s="7"/>
      <c r="T6" s="302" t="s">
        <v>15</v>
      </c>
      <c r="U6" s="302"/>
      <c r="V6" s="302"/>
      <c r="W6" s="2"/>
      <c r="X6" s="302" t="s">
        <v>108</v>
      </c>
      <c r="Y6" s="302"/>
      <c r="Z6" s="302"/>
      <c r="AA6" s="8"/>
      <c r="AB6" s="11"/>
      <c r="AN6" s="34"/>
      <c r="AO6" s="35"/>
      <c r="AP6" s="35"/>
      <c r="AQ6" s="36"/>
      <c r="AR6" s="2"/>
      <c r="AS6" s="34" t="s">
        <v>60</v>
      </c>
      <c r="AT6" s="35"/>
      <c r="AU6" s="36"/>
      <c r="AV6" s="2"/>
      <c r="AW6" s="34" t="s">
        <v>67</v>
      </c>
      <c r="AX6" s="36"/>
      <c r="AZ6" s="1" t="s">
        <v>29</v>
      </c>
    </row>
    <row r="7" spans="1:50" ht="14.25" customHeight="1">
      <c r="A7" s="303">
        <f>+'Item 1 '!A7:B7</f>
        <v>0</v>
      </c>
      <c r="B7" s="304"/>
      <c r="C7" s="2"/>
      <c r="D7" s="253">
        <f>+'Item 1 '!D7:F7</f>
        <v>0</v>
      </c>
      <c r="E7" s="305"/>
      <c r="F7" s="254"/>
      <c r="G7" s="2"/>
      <c r="H7" s="306">
        <f>+'Item 1 '!H7:I7</f>
        <v>0</v>
      </c>
      <c r="I7" s="304"/>
      <c r="J7" s="23"/>
      <c r="K7" s="253">
        <f>+'Item 1 '!K7:N7</f>
        <v>0</v>
      </c>
      <c r="L7" s="305"/>
      <c r="M7" s="305"/>
      <c r="N7" s="254"/>
      <c r="O7" s="2"/>
      <c r="P7" s="253"/>
      <c r="Q7" s="254"/>
      <c r="R7" s="214"/>
      <c r="S7" s="7"/>
      <c r="T7" s="308">
        <f>+'Item 1 '!T7:V7</f>
        <v>0</v>
      </c>
      <c r="U7" s="309"/>
      <c r="V7" s="310"/>
      <c r="W7" s="2"/>
      <c r="X7" s="308">
        <f>+'Item 1 '!X7:Z7</f>
        <v>0</v>
      </c>
      <c r="Y7" s="309"/>
      <c r="Z7" s="310"/>
      <c r="AA7" s="8"/>
      <c r="AB7" s="11"/>
      <c r="AN7" s="34" t="s">
        <v>42</v>
      </c>
      <c r="AO7" s="35"/>
      <c r="AP7" s="35" t="s">
        <v>46</v>
      </c>
      <c r="AQ7" s="36"/>
      <c r="AR7" s="2"/>
      <c r="AS7" s="34" t="s">
        <v>61</v>
      </c>
      <c r="AT7" s="35"/>
      <c r="AU7" s="36"/>
      <c r="AV7" s="2"/>
      <c r="AW7" s="34" t="s">
        <v>66</v>
      </c>
      <c r="AX7" s="36"/>
    </row>
    <row r="8" spans="1:50" ht="15" customHeight="1" thickBot="1">
      <c r="A8" s="396" t="s">
        <v>64</v>
      </c>
      <c r="B8" s="307"/>
      <c r="C8" s="2"/>
      <c r="D8" s="307" t="s">
        <v>110</v>
      </c>
      <c r="E8" s="307"/>
      <c r="F8" s="307"/>
      <c r="G8" s="2"/>
      <c r="H8" s="307" t="s">
        <v>111</v>
      </c>
      <c r="I8" s="307"/>
      <c r="J8" s="23"/>
      <c r="K8" s="307" t="s">
        <v>92</v>
      </c>
      <c r="L8" s="307"/>
      <c r="M8" s="307"/>
      <c r="N8" s="307"/>
      <c r="O8" s="2"/>
      <c r="P8" s="302" t="s">
        <v>30</v>
      </c>
      <c r="Q8" s="302"/>
      <c r="R8" s="214"/>
      <c r="S8" s="7"/>
      <c r="T8" s="307" t="s">
        <v>16</v>
      </c>
      <c r="U8" s="307"/>
      <c r="V8" s="307"/>
      <c r="W8" s="2"/>
      <c r="X8" s="302" t="s">
        <v>107</v>
      </c>
      <c r="Y8" s="302"/>
      <c r="Z8" s="302"/>
      <c r="AA8" s="8"/>
      <c r="AB8" s="11"/>
      <c r="AN8" s="34" t="s">
        <v>43</v>
      </c>
      <c r="AO8" s="35"/>
      <c r="AP8" s="35" t="s">
        <v>45</v>
      </c>
      <c r="AQ8" s="36"/>
      <c r="AR8" s="2"/>
      <c r="AS8" s="37" t="s">
        <v>62</v>
      </c>
      <c r="AT8" s="38"/>
      <c r="AU8" s="39"/>
      <c r="AV8" s="2"/>
      <c r="AW8" s="34" t="s">
        <v>70</v>
      </c>
      <c r="AX8" s="36"/>
    </row>
    <row r="9" spans="1:50" ht="15" customHeight="1" thickBot="1">
      <c r="A9" s="303">
        <f>+'Item 1 '!A9:B9</f>
        <v>0</v>
      </c>
      <c r="B9" s="304"/>
      <c r="C9" s="2"/>
      <c r="D9" s="253">
        <f>+'Item 1 '!D9:F9</f>
        <v>0</v>
      </c>
      <c r="E9" s="305"/>
      <c r="F9" s="254"/>
      <c r="G9" s="2"/>
      <c r="H9" s="306">
        <v>7</v>
      </c>
      <c r="I9" s="304"/>
      <c r="J9" s="23"/>
      <c r="K9" s="253">
        <f>+'Item 1 '!K9:N9</f>
        <v>0</v>
      </c>
      <c r="L9" s="305"/>
      <c r="M9" s="305"/>
      <c r="N9" s="254"/>
      <c r="O9" s="2"/>
      <c r="P9" s="253"/>
      <c r="Q9" s="254"/>
      <c r="R9" s="214"/>
      <c r="S9" s="7"/>
      <c r="T9" s="308">
        <f>+'Item 1 '!T9:V9</f>
        <v>0</v>
      </c>
      <c r="U9" s="309"/>
      <c r="V9" s="310"/>
      <c r="W9" s="2"/>
      <c r="X9" s="308">
        <f>+'Item 1 '!X9:Z9</f>
        <v>0</v>
      </c>
      <c r="Y9" s="309"/>
      <c r="Z9" s="310"/>
      <c r="AA9" s="8"/>
      <c r="AB9" s="11"/>
      <c r="AN9" s="34" t="s">
        <v>44</v>
      </c>
      <c r="AO9" s="35"/>
      <c r="AP9" s="35" t="s">
        <v>47</v>
      </c>
      <c r="AQ9" s="36"/>
      <c r="AR9" s="2"/>
      <c r="AV9" s="2"/>
      <c r="AW9" s="37" t="s">
        <v>71</v>
      </c>
      <c r="AX9" s="39"/>
    </row>
    <row r="10" spans="1:48" ht="15" customHeight="1">
      <c r="A10" s="396" t="s">
        <v>33</v>
      </c>
      <c r="B10" s="307"/>
      <c r="C10" s="2"/>
      <c r="D10" s="302" t="s">
        <v>51</v>
      </c>
      <c r="E10" s="302"/>
      <c r="F10" s="302"/>
      <c r="G10" s="2"/>
      <c r="H10" s="307" t="s">
        <v>50</v>
      </c>
      <c r="I10" s="307"/>
      <c r="J10" s="2"/>
      <c r="K10" s="307" t="s">
        <v>106</v>
      </c>
      <c r="L10" s="307"/>
      <c r="M10" s="307"/>
      <c r="N10" s="307"/>
      <c r="O10" s="2"/>
      <c r="P10" s="302" t="s">
        <v>38</v>
      </c>
      <c r="Q10" s="302"/>
      <c r="R10" s="214"/>
      <c r="S10" s="7"/>
      <c r="T10" s="307" t="s">
        <v>17</v>
      </c>
      <c r="U10" s="307"/>
      <c r="V10" s="307"/>
      <c r="W10" s="2"/>
      <c r="X10" s="302" t="s">
        <v>40</v>
      </c>
      <c r="Y10" s="302"/>
      <c r="Z10" s="302"/>
      <c r="AA10" s="8"/>
      <c r="AB10" s="11"/>
      <c r="AN10" s="34" t="s">
        <v>29</v>
      </c>
      <c r="AO10" s="35"/>
      <c r="AP10" s="35"/>
      <c r="AQ10" s="36"/>
      <c r="AR10" s="2"/>
      <c r="AS10" s="2"/>
      <c r="AT10" s="2"/>
      <c r="AU10" s="2"/>
      <c r="AV10" s="2"/>
    </row>
    <row r="11" spans="1:50" ht="15" customHeight="1" thickBot="1">
      <c r="A11" s="303">
        <f>+'Item 1 '!A11:B11</f>
        <v>0</v>
      </c>
      <c r="B11" s="304"/>
      <c r="C11" s="2"/>
      <c r="D11" s="253">
        <f>+'Item 1 '!D11:F11</f>
        <v>0</v>
      </c>
      <c r="E11" s="305"/>
      <c r="F11" s="254"/>
      <c r="G11" s="2"/>
      <c r="H11" s="306">
        <f>+'Item 1 '!H11:I11</f>
        <v>0</v>
      </c>
      <c r="I11" s="304"/>
      <c r="J11" s="2"/>
      <c r="K11" s="253">
        <f>+'Item 1 '!K11:N11</f>
        <v>0</v>
      </c>
      <c r="L11" s="305"/>
      <c r="M11" s="305"/>
      <c r="N11" s="254"/>
      <c r="O11" s="2"/>
      <c r="P11" s="253"/>
      <c r="Q11" s="254"/>
      <c r="R11" s="214"/>
      <c r="S11" s="7"/>
      <c r="T11" s="308">
        <f>+'Item 1 '!T11:V11</f>
        <v>0</v>
      </c>
      <c r="U11" s="309"/>
      <c r="V11" s="310"/>
      <c r="W11" s="2"/>
      <c r="X11" s="308">
        <f>+'Item 1 '!X11:Z11</f>
        <v>0</v>
      </c>
      <c r="Y11" s="309"/>
      <c r="Z11" s="310"/>
      <c r="AA11" s="8"/>
      <c r="AB11" s="11"/>
      <c r="AN11" s="34"/>
      <c r="AO11" s="35"/>
      <c r="AP11" s="35"/>
      <c r="AQ11" s="36"/>
      <c r="AR11" s="2"/>
      <c r="AS11" s="2"/>
      <c r="AT11" s="2"/>
      <c r="AU11" s="2"/>
      <c r="AV11" s="2"/>
      <c r="AW11" s="2"/>
      <c r="AX11" s="8"/>
    </row>
    <row r="12" spans="1:50" ht="15" customHeight="1" thickBot="1">
      <c r="A12" s="396" t="s">
        <v>180</v>
      </c>
      <c r="B12" s="307"/>
      <c r="C12" s="2"/>
      <c r="D12" s="307" t="s">
        <v>52</v>
      </c>
      <c r="E12" s="307"/>
      <c r="F12" s="307"/>
      <c r="G12" s="2"/>
      <c r="H12" s="307" t="s">
        <v>74</v>
      </c>
      <c r="I12" s="307"/>
      <c r="J12" s="2"/>
      <c r="K12" s="307" t="s">
        <v>93</v>
      </c>
      <c r="L12" s="307"/>
      <c r="M12" s="307"/>
      <c r="N12" s="307"/>
      <c r="O12" s="2"/>
      <c r="P12" s="302" t="s">
        <v>39</v>
      </c>
      <c r="Q12" s="302"/>
      <c r="R12" s="214"/>
      <c r="S12" s="7"/>
      <c r="T12" s="302" t="s">
        <v>36</v>
      </c>
      <c r="U12" s="302"/>
      <c r="V12" s="302"/>
      <c r="W12" s="2"/>
      <c r="X12" s="311" t="s">
        <v>116</v>
      </c>
      <c r="Y12" s="311"/>
      <c r="Z12" s="311"/>
      <c r="AA12" s="8"/>
      <c r="AB12" s="11"/>
      <c r="AN12" s="34" t="b">
        <f>IF(K11="Subcontractor",0)</f>
        <v>0</v>
      </c>
      <c r="AO12" s="35" t="s">
        <v>54</v>
      </c>
      <c r="AP12" s="35"/>
      <c r="AQ12" s="36"/>
      <c r="AR12" s="2"/>
      <c r="AS12" s="41" t="s">
        <v>72</v>
      </c>
      <c r="AT12" s="2"/>
      <c r="AU12" s="41">
        <f>X83-X51</f>
        <v>-1E-06</v>
      </c>
      <c r="AV12" s="2"/>
      <c r="AW12" s="136">
        <f>+X57</f>
        <v>0</v>
      </c>
      <c r="AX12" s="8"/>
    </row>
    <row r="13" spans="1:50" ht="15" customHeight="1" thickBot="1">
      <c r="A13" s="303">
        <f>+'Item 1 '!A13:B13</f>
        <v>0</v>
      </c>
      <c r="B13" s="304"/>
      <c r="C13" s="2"/>
      <c r="D13" s="253">
        <f>+'Item 1 '!D13:F13</f>
        <v>0</v>
      </c>
      <c r="E13" s="305"/>
      <c r="F13" s="254"/>
      <c r="G13" s="2"/>
      <c r="H13" s="306">
        <f>+'Item 1 '!H13:I13</f>
        <v>0</v>
      </c>
      <c r="I13" s="304"/>
      <c r="J13" s="2"/>
      <c r="K13" s="253">
        <f>+'Item 1 '!K13:N13</f>
        <v>0</v>
      </c>
      <c r="L13" s="305"/>
      <c r="M13" s="305"/>
      <c r="N13" s="254"/>
      <c r="O13" s="2"/>
      <c r="P13" s="253"/>
      <c r="Q13" s="254"/>
      <c r="R13" s="214"/>
      <c r="S13" s="7"/>
      <c r="T13" s="253" t="str">
        <f>+'Item 1 '!T13:V13</f>
        <v>No</v>
      </c>
      <c r="U13" s="305"/>
      <c r="V13" s="254"/>
      <c r="W13" s="2"/>
      <c r="X13" s="253" t="str">
        <f>+'Item 1 '!X13:Z13</f>
        <v>Yes</v>
      </c>
      <c r="Y13" s="305"/>
      <c r="Z13" s="254"/>
      <c r="AA13" s="8"/>
      <c r="AB13" s="11"/>
      <c r="AN13" s="37">
        <f>IF(T13="No",0)</f>
        <v>0</v>
      </c>
      <c r="AO13" s="38" t="s">
        <v>55</v>
      </c>
      <c r="AP13" s="38"/>
      <c r="AQ13" s="39"/>
      <c r="AR13" s="10"/>
      <c r="AS13" s="42" t="s">
        <v>73</v>
      </c>
      <c r="AT13" s="10"/>
      <c r="AU13" s="42">
        <f>AU12/X51</f>
        <v>-1</v>
      </c>
      <c r="AV13" s="10"/>
      <c r="AW13" s="10"/>
      <c r="AX13" s="79"/>
    </row>
    <row r="14" spans="1:28" ht="15" customHeight="1">
      <c r="A14" s="396" t="s">
        <v>32</v>
      </c>
      <c r="B14" s="307"/>
      <c r="C14" s="2"/>
      <c r="D14" s="302" t="s">
        <v>181</v>
      </c>
      <c r="E14" s="302"/>
      <c r="F14" s="302"/>
      <c r="G14" s="2"/>
      <c r="H14" s="395" t="s">
        <v>53</v>
      </c>
      <c r="I14" s="395"/>
      <c r="J14" s="2"/>
      <c r="K14" s="307" t="s">
        <v>94</v>
      </c>
      <c r="L14" s="307"/>
      <c r="M14" s="307"/>
      <c r="N14" s="307"/>
      <c r="O14" s="2"/>
      <c r="P14" s="302" t="s">
        <v>65</v>
      </c>
      <c r="Q14" s="302"/>
      <c r="R14" s="214"/>
      <c r="S14" s="7"/>
      <c r="T14" s="311" t="s">
        <v>37</v>
      </c>
      <c r="U14" s="311"/>
      <c r="V14" s="311"/>
      <c r="W14" s="2"/>
      <c r="X14" s="311" t="s">
        <v>76</v>
      </c>
      <c r="Y14" s="311"/>
      <c r="Z14" s="311"/>
      <c r="AA14" s="8"/>
      <c r="AB14" s="11"/>
    </row>
    <row r="15" spans="1:37" ht="15" customHeight="1">
      <c r="A15" s="303">
        <f>+'Item 1 '!A15:B15</f>
        <v>0</v>
      </c>
      <c r="B15" s="304"/>
      <c r="C15" s="2"/>
      <c r="D15" s="253">
        <f>+'Item 1 '!D15:F15</f>
        <v>0</v>
      </c>
      <c r="E15" s="305"/>
      <c r="F15" s="254"/>
      <c r="G15" s="2"/>
      <c r="H15" s="306">
        <f>+'Item 1 '!H15:I15</f>
        <v>0</v>
      </c>
      <c r="I15" s="304"/>
      <c r="J15" s="2"/>
      <c r="K15" s="253">
        <f>+'Item 1 '!K15:N15</f>
        <v>0</v>
      </c>
      <c r="L15" s="305"/>
      <c r="M15" s="305"/>
      <c r="N15" s="254"/>
      <c r="O15" s="2"/>
      <c r="P15" s="253"/>
      <c r="Q15" s="254"/>
      <c r="R15" s="214"/>
      <c r="S15" s="7"/>
      <c r="T15" s="386" t="str">
        <f ca="1">+CELL("Filename")</f>
        <v>V:\DSC Workflow\WEB SITE\ContractModSpec_1-24-13\[ContractorEstimateForm_1-24-13.xls]Item 1 </v>
      </c>
      <c r="U15" s="387"/>
      <c r="V15" s="388"/>
      <c r="W15" s="2"/>
      <c r="X15" s="253" t="str">
        <f>+'Item 1 '!X15:Z15</f>
        <v>No</v>
      </c>
      <c r="Y15" s="305"/>
      <c r="Z15" s="254"/>
      <c r="AA15" s="8"/>
      <c r="AB15" s="11"/>
      <c r="AE15" s="190"/>
      <c r="AF15" s="190"/>
      <c r="AG15" s="190"/>
      <c r="AH15" s="190"/>
      <c r="AI15" s="190"/>
      <c r="AJ15" s="190"/>
      <c r="AK15" s="190"/>
    </row>
    <row r="16" spans="1:37" ht="15" customHeight="1">
      <c r="A16" s="396" t="s">
        <v>109</v>
      </c>
      <c r="B16" s="307"/>
      <c r="C16" s="2"/>
      <c r="D16" s="307" t="s">
        <v>181</v>
      </c>
      <c r="E16" s="307"/>
      <c r="F16" s="307"/>
      <c r="G16" s="2"/>
      <c r="H16" s="395" t="s">
        <v>181</v>
      </c>
      <c r="I16" s="395"/>
      <c r="J16" s="2"/>
      <c r="K16" s="307" t="s">
        <v>95</v>
      </c>
      <c r="L16" s="307"/>
      <c r="M16" s="307"/>
      <c r="N16" s="307"/>
      <c r="O16" s="2"/>
      <c r="P16" s="302" t="s">
        <v>57</v>
      </c>
      <c r="Q16" s="302"/>
      <c r="R16" s="214"/>
      <c r="S16" s="7"/>
      <c r="T16" s="389"/>
      <c r="U16" s="390"/>
      <c r="V16" s="391"/>
      <c r="W16" s="2"/>
      <c r="X16" s="311" t="s">
        <v>77</v>
      </c>
      <c r="Y16" s="311"/>
      <c r="Z16" s="311"/>
      <c r="AA16" s="8"/>
      <c r="AB16" s="44"/>
      <c r="AE16" s="191"/>
      <c r="AF16" s="191"/>
      <c r="AG16" s="191"/>
      <c r="AH16" s="191"/>
      <c r="AI16" s="191"/>
      <c r="AJ16" s="191"/>
      <c r="AK16" s="192"/>
    </row>
    <row r="17" spans="1:37" ht="15" customHeight="1">
      <c r="A17" s="303">
        <f>+'Item 1 '!A17:B17</f>
        <v>0</v>
      </c>
      <c r="B17" s="304"/>
      <c r="C17" s="2"/>
      <c r="D17" s="253">
        <f>+'Item 1 '!D17:F17</f>
        <v>0</v>
      </c>
      <c r="E17" s="305"/>
      <c r="F17" s="254"/>
      <c r="G17" s="2"/>
      <c r="H17" s="306">
        <f>+'Item 1 '!H17:I17</f>
        <v>0</v>
      </c>
      <c r="I17" s="304"/>
      <c r="J17" s="2"/>
      <c r="K17" s="253">
        <f>+'Item 1 '!K17:N17</f>
        <v>0</v>
      </c>
      <c r="L17" s="305"/>
      <c r="M17" s="305"/>
      <c r="N17" s="254"/>
      <c r="O17" s="2"/>
      <c r="P17" s="253"/>
      <c r="Q17" s="254"/>
      <c r="R17" s="214"/>
      <c r="S17" s="7"/>
      <c r="T17" s="392"/>
      <c r="U17" s="393"/>
      <c r="V17" s="394"/>
      <c r="W17" s="2"/>
      <c r="X17" s="253" t="str">
        <f>+'Item 1 '!X17:Z17</f>
        <v>No</v>
      </c>
      <c r="Y17" s="305"/>
      <c r="Z17" s="254"/>
      <c r="AA17" s="8"/>
      <c r="AB17" s="44"/>
      <c r="AE17" s="193"/>
      <c r="AF17" s="193"/>
      <c r="AG17" s="193"/>
      <c r="AH17" s="193"/>
      <c r="AI17" s="193"/>
      <c r="AJ17" s="193"/>
      <c r="AK17" s="194"/>
    </row>
    <row r="18" spans="1:37" ht="15" customHeight="1" thickBot="1">
      <c r="A18" s="215"/>
      <c r="B18" s="40"/>
      <c r="C18" s="40"/>
      <c r="D18" s="40"/>
      <c r="E18" s="40"/>
      <c r="F18" s="40"/>
      <c r="G18" s="40"/>
      <c r="H18" s="216"/>
      <c r="I18" s="216"/>
      <c r="J18" s="216"/>
      <c r="K18" s="216"/>
      <c r="L18" s="216"/>
      <c r="M18" s="216"/>
      <c r="N18" s="10"/>
      <c r="O18" s="10"/>
      <c r="P18" s="10"/>
      <c r="Q18" s="10"/>
      <c r="R18" s="79"/>
      <c r="S18" s="212"/>
      <c r="T18" s="208"/>
      <c r="U18" s="208"/>
      <c r="V18" s="208"/>
      <c r="W18" s="209"/>
      <c r="X18" s="210"/>
      <c r="Y18" s="210"/>
      <c r="Z18" s="210"/>
      <c r="AA18" s="211"/>
      <c r="AB18" s="44"/>
      <c r="AE18" s="193"/>
      <c r="AF18" s="193"/>
      <c r="AG18" s="193"/>
      <c r="AH18" s="193"/>
      <c r="AI18" s="193"/>
      <c r="AJ18" s="193"/>
      <c r="AK18" s="193"/>
    </row>
    <row r="19" spans="1:28" ht="19.5" customHeight="1" thickBot="1">
      <c r="A19" s="46"/>
      <c r="B19" s="46"/>
      <c r="C19" s="46"/>
      <c r="D19" s="46"/>
      <c r="E19" s="46"/>
      <c r="F19" s="97"/>
      <c r="G19" s="97"/>
      <c r="H19" s="46"/>
      <c r="I19" s="46"/>
      <c r="J19" s="46"/>
      <c r="K19" s="46"/>
      <c r="L19" s="46"/>
      <c r="M19" s="46"/>
      <c r="N19" s="46"/>
      <c r="O19" s="46"/>
      <c r="P19" s="46"/>
      <c r="Q19" s="46"/>
      <c r="R19" s="46"/>
      <c r="S19" s="46"/>
      <c r="T19" s="46"/>
      <c r="U19" s="46"/>
      <c r="V19" s="46"/>
      <c r="W19" s="46"/>
      <c r="X19" s="46"/>
      <c r="Y19" s="46"/>
      <c r="Z19" s="46"/>
      <c r="AA19" s="46"/>
      <c r="AB19" s="11"/>
    </row>
    <row r="20" spans="1:28" ht="16.5" customHeight="1" thickBot="1">
      <c r="A20" s="197"/>
      <c r="B20" s="372" t="s">
        <v>10</v>
      </c>
      <c r="C20" s="373"/>
      <c r="D20" s="373"/>
      <c r="E20" s="374"/>
      <c r="F20" s="378" t="s">
        <v>118</v>
      </c>
      <c r="G20" s="379"/>
      <c r="H20" s="382" t="s">
        <v>7</v>
      </c>
      <c r="I20" s="383"/>
      <c r="J20" s="383"/>
      <c r="K20" s="383"/>
      <c r="L20" s="384"/>
      <c r="M20" s="385" t="s">
        <v>2</v>
      </c>
      <c r="N20" s="385"/>
      <c r="O20" s="385"/>
      <c r="P20" s="385"/>
      <c r="Q20" s="382" t="s">
        <v>0</v>
      </c>
      <c r="R20" s="383"/>
      <c r="S20" s="383"/>
      <c r="T20" s="384"/>
      <c r="U20" s="382" t="s">
        <v>9</v>
      </c>
      <c r="V20" s="383"/>
      <c r="W20" s="383"/>
      <c r="X20" s="384"/>
      <c r="Y20" s="92"/>
      <c r="Z20" s="93"/>
      <c r="AA20" s="100"/>
      <c r="AB20" s="11"/>
    </row>
    <row r="21" spans="1:28" ht="18" customHeight="1" thickBot="1">
      <c r="A21" s="57" t="s">
        <v>11</v>
      </c>
      <c r="B21" s="375"/>
      <c r="C21" s="376"/>
      <c r="D21" s="376"/>
      <c r="E21" s="377"/>
      <c r="F21" s="380" t="s">
        <v>117</v>
      </c>
      <c r="G21" s="381"/>
      <c r="H21" s="410" t="s">
        <v>4</v>
      </c>
      <c r="I21" s="410"/>
      <c r="J21" s="184" t="s">
        <v>19</v>
      </c>
      <c r="K21" s="58" t="s">
        <v>178</v>
      </c>
      <c r="L21" s="184" t="s">
        <v>5</v>
      </c>
      <c r="M21" s="410" t="s">
        <v>4</v>
      </c>
      <c r="N21" s="410"/>
      <c r="O21" s="184" t="s">
        <v>19</v>
      </c>
      <c r="P21" s="184" t="s">
        <v>5</v>
      </c>
      <c r="Q21" s="410" t="s">
        <v>4</v>
      </c>
      <c r="R21" s="410"/>
      <c r="S21" s="184" t="s">
        <v>19</v>
      </c>
      <c r="T21" s="184" t="s">
        <v>5</v>
      </c>
      <c r="U21" s="59" t="s">
        <v>6</v>
      </c>
      <c r="V21" s="184" t="s">
        <v>49</v>
      </c>
      <c r="W21" s="184" t="s">
        <v>14</v>
      </c>
      <c r="X21" s="184" t="s">
        <v>5</v>
      </c>
      <c r="Y21" s="375" t="s">
        <v>31</v>
      </c>
      <c r="Z21" s="376"/>
      <c r="AA21" s="423"/>
      <c r="AB21" s="11"/>
    </row>
    <row r="22" spans="1:30" ht="17.25" customHeight="1" thickBot="1">
      <c r="A22" s="60"/>
      <c r="B22" s="419" t="s">
        <v>12</v>
      </c>
      <c r="C22" s="419"/>
      <c r="D22" s="419"/>
      <c r="E22" s="419"/>
      <c r="F22" s="61"/>
      <c r="G22" s="61"/>
      <c r="H22" s="183"/>
      <c r="I22" s="183"/>
      <c r="J22" s="183"/>
      <c r="K22" s="183"/>
      <c r="L22" s="183"/>
      <c r="M22" s="183"/>
      <c r="N22" s="183"/>
      <c r="O22" s="183"/>
      <c r="P22" s="183"/>
      <c r="Q22" s="183"/>
      <c r="R22" s="183"/>
      <c r="S22" s="183"/>
      <c r="T22" s="183"/>
      <c r="U22" s="183"/>
      <c r="V22" s="183"/>
      <c r="W22" s="183"/>
      <c r="X22" s="183"/>
      <c r="Y22" s="198"/>
      <c r="Z22" s="91"/>
      <c r="AA22" s="199"/>
      <c r="AB22" s="11"/>
      <c r="AD22" s="22"/>
    </row>
    <row r="23" spans="1:35" ht="15" customHeight="1" thickBot="1">
      <c r="A23" s="62">
        <v>1</v>
      </c>
      <c r="B23" s="420"/>
      <c r="C23" s="421"/>
      <c r="D23" s="421"/>
      <c r="E23" s="421"/>
      <c r="F23" s="70">
        <v>0</v>
      </c>
      <c r="G23" s="71" t="s">
        <v>20</v>
      </c>
      <c r="H23" s="63">
        <v>0</v>
      </c>
      <c r="I23" s="64" t="s">
        <v>21</v>
      </c>
      <c r="J23" s="66">
        <v>0</v>
      </c>
      <c r="K23" s="65">
        <f aca="true" t="shared" si="0" ref="K23:K28">IF(H23&lt;&gt;0,F23/H23,0)</f>
        <v>0</v>
      </c>
      <c r="L23" s="67">
        <f aca="true" t="shared" si="1" ref="L23:L28">-J23*H23</f>
        <v>0</v>
      </c>
      <c r="M23" s="63">
        <v>0</v>
      </c>
      <c r="N23" s="64" t="s">
        <v>20</v>
      </c>
      <c r="O23" s="66">
        <v>0</v>
      </c>
      <c r="P23" s="67">
        <f aca="true" t="shared" si="2" ref="P23:P28">-O23*M23</f>
        <v>0</v>
      </c>
      <c r="Q23" s="63">
        <v>0</v>
      </c>
      <c r="R23" s="64" t="s">
        <v>21</v>
      </c>
      <c r="S23" s="66">
        <v>0</v>
      </c>
      <c r="T23" s="67">
        <f aca="true" t="shared" si="3" ref="T23:T28">-S23*Q23</f>
        <v>0</v>
      </c>
      <c r="U23" s="68">
        <f>+T23+P23+L23</f>
        <v>0</v>
      </c>
      <c r="V23" s="69">
        <f aca="true" t="shared" si="4" ref="V23:V28">SUM($T$11+$T$9+$T$7)</f>
        <v>0</v>
      </c>
      <c r="W23" s="68">
        <f>U23*V23</f>
        <v>0</v>
      </c>
      <c r="X23" s="121">
        <f>W23+U23</f>
        <v>0</v>
      </c>
      <c r="Y23" s="365">
        <f aca="true" t="shared" si="5" ref="Y23:Y28">IF(F23=0,0,X23/F23)</f>
        <v>0</v>
      </c>
      <c r="Z23" s="365"/>
      <c r="AA23" s="116" t="str">
        <f aca="true" t="shared" si="6" ref="AA23:AA28">+G23</f>
        <v>sf</v>
      </c>
      <c r="AB23" s="11"/>
      <c r="AH23" s="5"/>
      <c r="AI23" s="6"/>
    </row>
    <row r="24" spans="1:35" ht="15" customHeight="1" thickBot="1">
      <c r="A24" s="72">
        <v>2</v>
      </c>
      <c r="B24" s="371"/>
      <c r="C24" s="367"/>
      <c r="D24" s="367"/>
      <c r="E24" s="367"/>
      <c r="F24" s="82">
        <v>0</v>
      </c>
      <c r="G24" s="83" t="s">
        <v>20</v>
      </c>
      <c r="H24" s="73">
        <v>0</v>
      </c>
      <c r="I24" s="74" t="s">
        <v>21</v>
      </c>
      <c r="J24" s="75">
        <v>0</v>
      </c>
      <c r="K24" s="65">
        <f t="shared" si="0"/>
        <v>0</v>
      </c>
      <c r="L24" s="67">
        <f t="shared" si="1"/>
        <v>0</v>
      </c>
      <c r="M24" s="73">
        <v>0</v>
      </c>
      <c r="N24" s="74" t="s">
        <v>20</v>
      </c>
      <c r="O24" s="75">
        <v>0</v>
      </c>
      <c r="P24" s="67">
        <f t="shared" si="2"/>
        <v>0</v>
      </c>
      <c r="Q24" s="73">
        <v>0</v>
      </c>
      <c r="R24" s="64" t="s">
        <v>21</v>
      </c>
      <c r="S24" s="75">
        <v>0</v>
      </c>
      <c r="T24" s="67">
        <f t="shared" si="3"/>
        <v>0</v>
      </c>
      <c r="U24" s="68">
        <f aca="true" t="shared" si="7" ref="U24:U50">+T24+P24+L24</f>
        <v>0</v>
      </c>
      <c r="V24" s="69">
        <f t="shared" si="4"/>
        <v>0</v>
      </c>
      <c r="W24" s="68">
        <f aca="true" t="shared" si="8" ref="W24:W50">U24*V24</f>
        <v>0</v>
      </c>
      <c r="X24" s="122">
        <f aca="true" t="shared" si="9" ref="X24:X50">W24+U24</f>
        <v>0</v>
      </c>
      <c r="Y24" s="365">
        <f t="shared" si="5"/>
        <v>0</v>
      </c>
      <c r="Z24" s="365"/>
      <c r="AA24" s="116" t="str">
        <f t="shared" si="6"/>
        <v>sf</v>
      </c>
      <c r="AB24" s="11"/>
      <c r="AH24" s="5"/>
      <c r="AI24" s="6"/>
    </row>
    <row r="25" spans="1:28" ht="15" customHeight="1" thickBot="1">
      <c r="A25" s="72">
        <v>3</v>
      </c>
      <c r="B25" s="366"/>
      <c r="C25" s="367"/>
      <c r="D25" s="367"/>
      <c r="E25" s="367"/>
      <c r="F25" s="82">
        <v>0</v>
      </c>
      <c r="G25" s="83" t="s">
        <v>20</v>
      </c>
      <c r="H25" s="73">
        <v>0</v>
      </c>
      <c r="I25" s="74" t="s">
        <v>21</v>
      </c>
      <c r="J25" s="75">
        <v>0</v>
      </c>
      <c r="K25" s="65">
        <f t="shared" si="0"/>
        <v>0</v>
      </c>
      <c r="L25" s="67">
        <f t="shared" si="1"/>
        <v>0</v>
      </c>
      <c r="M25" s="73">
        <v>0</v>
      </c>
      <c r="N25" s="74" t="s">
        <v>20</v>
      </c>
      <c r="O25" s="75">
        <v>0</v>
      </c>
      <c r="P25" s="67">
        <f t="shared" si="2"/>
        <v>0</v>
      </c>
      <c r="Q25" s="73">
        <v>0</v>
      </c>
      <c r="R25" s="64" t="s">
        <v>21</v>
      </c>
      <c r="S25" s="75">
        <v>0</v>
      </c>
      <c r="T25" s="67">
        <f t="shared" si="3"/>
        <v>0</v>
      </c>
      <c r="U25" s="68">
        <f t="shared" si="7"/>
        <v>0</v>
      </c>
      <c r="V25" s="69">
        <f t="shared" si="4"/>
        <v>0</v>
      </c>
      <c r="W25" s="68">
        <f t="shared" si="8"/>
        <v>0</v>
      </c>
      <c r="X25" s="122">
        <f t="shared" si="9"/>
        <v>0</v>
      </c>
      <c r="Y25" s="365">
        <f t="shared" si="5"/>
        <v>0</v>
      </c>
      <c r="Z25" s="365"/>
      <c r="AA25" s="116" t="str">
        <f t="shared" si="6"/>
        <v>sf</v>
      </c>
      <c r="AB25" s="11"/>
    </row>
    <row r="26" spans="1:28" ht="15" customHeight="1" thickBot="1">
      <c r="A26" s="72">
        <v>4</v>
      </c>
      <c r="B26" s="371"/>
      <c r="C26" s="367"/>
      <c r="D26" s="367"/>
      <c r="E26" s="367"/>
      <c r="F26" s="82">
        <v>0</v>
      </c>
      <c r="G26" s="83" t="s">
        <v>20</v>
      </c>
      <c r="H26" s="73">
        <v>0</v>
      </c>
      <c r="I26" s="74" t="s">
        <v>21</v>
      </c>
      <c r="J26" s="75">
        <v>0</v>
      </c>
      <c r="K26" s="65">
        <f t="shared" si="0"/>
        <v>0</v>
      </c>
      <c r="L26" s="67">
        <f t="shared" si="1"/>
        <v>0</v>
      </c>
      <c r="M26" s="73">
        <v>0</v>
      </c>
      <c r="N26" s="74" t="s">
        <v>20</v>
      </c>
      <c r="O26" s="75">
        <v>0</v>
      </c>
      <c r="P26" s="67">
        <f t="shared" si="2"/>
        <v>0</v>
      </c>
      <c r="Q26" s="73">
        <v>0</v>
      </c>
      <c r="R26" s="64" t="s">
        <v>21</v>
      </c>
      <c r="S26" s="75">
        <v>0</v>
      </c>
      <c r="T26" s="67">
        <f t="shared" si="3"/>
        <v>0</v>
      </c>
      <c r="U26" s="68">
        <f t="shared" si="7"/>
        <v>0</v>
      </c>
      <c r="V26" s="69">
        <f t="shared" si="4"/>
        <v>0</v>
      </c>
      <c r="W26" s="68">
        <f t="shared" si="8"/>
        <v>0</v>
      </c>
      <c r="X26" s="122">
        <f t="shared" si="9"/>
        <v>0</v>
      </c>
      <c r="Y26" s="365">
        <f t="shared" si="5"/>
        <v>0</v>
      </c>
      <c r="Z26" s="365"/>
      <c r="AA26" s="116" t="str">
        <f t="shared" si="6"/>
        <v>sf</v>
      </c>
      <c r="AB26" s="11"/>
    </row>
    <row r="27" spans="1:35" ht="15" customHeight="1" thickBot="1">
      <c r="A27" s="72">
        <v>5</v>
      </c>
      <c r="B27" s="366"/>
      <c r="C27" s="367"/>
      <c r="D27" s="367"/>
      <c r="E27" s="367"/>
      <c r="F27" s="82">
        <v>0</v>
      </c>
      <c r="G27" s="83" t="s">
        <v>20</v>
      </c>
      <c r="H27" s="73">
        <v>0</v>
      </c>
      <c r="I27" s="74" t="s">
        <v>21</v>
      </c>
      <c r="J27" s="75">
        <v>0</v>
      </c>
      <c r="K27" s="65">
        <f t="shared" si="0"/>
        <v>0</v>
      </c>
      <c r="L27" s="67">
        <f t="shared" si="1"/>
        <v>0</v>
      </c>
      <c r="M27" s="73">
        <v>0</v>
      </c>
      <c r="N27" s="74" t="s">
        <v>20</v>
      </c>
      <c r="O27" s="75">
        <v>0</v>
      </c>
      <c r="P27" s="67">
        <f t="shared" si="2"/>
        <v>0</v>
      </c>
      <c r="Q27" s="73">
        <v>0</v>
      </c>
      <c r="R27" s="64" t="s">
        <v>21</v>
      </c>
      <c r="S27" s="75">
        <v>0</v>
      </c>
      <c r="T27" s="67">
        <f t="shared" si="3"/>
        <v>0</v>
      </c>
      <c r="U27" s="68">
        <f t="shared" si="7"/>
        <v>0</v>
      </c>
      <c r="V27" s="69">
        <f t="shared" si="4"/>
        <v>0</v>
      </c>
      <c r="W27" s="68">
        <f t="shared" si="8"/>
        <v>0</v>
      </c>
      <c r="X27" s="122">
        <f t="shared" si="9"/>
        <v>0</v>
      </c>
      <c r="Y27" s="365">
        <f t="shared" si="5"/>
        <v>0</v>
      </c>
      <c r="Z27" s="365"/>
      <c r="AA27" s="116" t="str">
        <f t="shared" si="6"/>
        <v>sf</v>
      </c>
      <c r="AB27" s="11"/>
      <c r="AI27" s="4"/>
    </row>
    <row r="28" spans="1:35" ht="15" customHeight="1" thickBot="1">
      <c r="A28" s="72">
        <v>6</v>
      </c>
      <c r="B28" s="371"/>
      <c r="C28" s="367"/>
      <c r="D28" s="367"/>
      <c r="E28" s="367"/>
      <c r="F28" s="82">
        <v>0</v>
      </c>
      <c r="G28" s="106" t="s">
        <v>20</v>
      </c>
      <c r="H28" s="73">
        <v>0</v>
      </c>
      <c r="I28" s="74" t="s">
        <v>21</v>
      </c>
      <c r="J28" s="75">
        <v>0</v>
      </c>
      <c r="K28" s="65">
        <f t="shared" si="0"/>
        <v>0</v>
      </c>
      <c r="L28" s="67">
        <f t="shared" si="1"/>
        <v>0</v>
      </c>
      <c r="M28" s="73">
        <v>0</v>
      </c>
      <c r="N28" s="74" t="s">
        <v>20</v>
      </c>
      <c r="O28" s="75">
        <v>0</v>
      </c>
      <c r="P28" s="67">
        <f t="shared" si="2"/>
        <v>0</v>
      </c>
      <c r="Q28" s="73">
        <v>0</v>
      </c>
      <c r="R28" s="64" t="s">
        <v>21</v>
      </c>
      <c r="S28" s="75">
        <v>0</v>
      </c>
      <c r="T28" s="67">
        <f t="shared" si="3"/>
        <v>0</v>
      </c>
      <c r="U28" s="68">
        <f>+T28+P28+L28</f>
        <v>0</v>
      </c>
      <c r="V28" s="69">
        <f t="shared" si="4"/>
        <v>0</v>
      </c>
      <c r="W28" s="68">
        <f>U28*V28</f>
        <v>0</v>
      </c>
      <c r="X28" s="122">
        <f>W28+U28</f>
        <v>0</v>
      </c>
      <c r="Y28" s="365">
        <f t="shared" si="5"/>
        <v>0</v>
      </c>
      <c r="Z28" s="365"/>
      <c r="AA28" s="116" t="str">
        <f t="shared" si="6"/>
        <v>sf</v>
      </c>
      <c r="AB28" s="11"/>
      <c r="AI28" s="4"/>
    </row>
    <row r="29" spans="1:35" ht="15" customHeight="1" thickBot="1">
      <c r="A29" s="60"/>
      <c r="B29" s="411" t="s">
        <v>13</v>
      </c>
      <c r="C29" s="411"/>
      <c r="D29" s="411"/>
      <c r="E29" s="411"/>
      <c r="F29" s="78"/>
      <c r="G29" s="78"/>
      <c r="H29" s="77"/>
      <c r="I29" s="77"/>
      <c r="J29" s="77"/>
      <c r="K29" s="77"/>
      <c r="L29" s="77"/>
      <c r="M29" s="77"/>
      <c r="N29" s="77"/>
      <c r="O29" s="77"/>
      <c r="P29" s="77"/>
      <c r="Q29" s="77"/>
      <c r="R29" s="77"/>
      <c r="S29" s="77"/>
      <c r="T29" s="77"/>
      <c r="U29" s="77"/>
      <c r="V29" s="77"/>
      <c r="W29" s="77"/>
      <c r="X29" s="123"/>
      <c r="Y29" s="125"/>
      <c r="Z29" s="126"/>
      <c r="AA29" s="124"/>
      <c r="AB29" s="11"/>
      <c r="AI29" s="6"/>
    </row>
    <row r="30" spans="1:30" ht="15" customHeight="1" thickBot="1">
      <c r="A30" s="72">
        <v>7</v>
      </c>
      <c r="B30" s="366"/>
      <c r="C30" s="367"/>
      <c r="D30" s="367"/>
      <c r="E30" s="367"/>
      <c r="F30" s="82">
        <v>0</v>
      </c>
      <c r="G30" s="83" t="s">
        <v>20</v>
      </c>
      <c r="H30" s="63">
        <v>0</v>
      </c>
      <c r="I30" s="64" t="s">
        <v>21</v>
      </c>
      <c r="J30" s="66">
        <v>0</v>
      </c>
      <c r="K30" s="65">
        <f aca="true" t="shared" si="10" ref="K30:K43">IF(H30&lt;&gt;0,F30/H30,0)</f>
        <v>0</v>
      </c>
      <c r="L30" s="67">
        <f aca="true" t="shared" si="11" ref="L30:L43">J30*H30</f>
        <v>0</v>
      </c>
      <c r="M30" s="76">
        <v>0</v>
      </c>
      <c r="N30" s="74" t="s">
        <v>20</v>
      </c>
      <c r="O30" s="66">
        <v>0</v>
      </c>
      <c r="P30" s="67">
        <f aca="true" t="shared" si="12" ref="P30:P49">O30*M30</f>
        <v>0</v>
      </c>
      <c r="Q30" s="76">
        <v>0</v>
      </c>
      <c r="R30" s="64" t="s">
        <v>21</v>
      </c>
      <c r="S30" s="66">
        <v>0</v>
      </c>
      <c r="T30" s="67">
        <f aca="true" t="shared" si="13" ref="T30:T50">S30*Q30</f>
        <v>0</v>
      </c>
      <c r="U30" s="68">
        <f t="shared" si="7"/>
        <v>0</v>
      </c>
      <c r="V30" s="69">
        <f aca="true" t="shared" si="14" ref="V30:V43">SUM($T$11+$T$9+$T$7)</f>
        <v>0</v>
      </c>
      <c r="W30" s="68">
        <f t="shared" si="8"/>
        <v>0</v>
      </c>
      <c r="X30" s="122">
        <f t="shared" si="9"/>
        <v>0</v>
      </c>
      <c r="Y30" s="365">
        <f aca="true" t="shared" si="15" ref="Y30:Y43">IF(F30=0,0,X30/F30)</f>
        <v>0</v>
      </c>
      <c r="Z30" s="365"/>
      <c r="AA30" s="116" t="str">
        <f aca="true" t="shared" si="16" ref="AA30:AA43">+G30</f>
        <v>sf</v>
      </c>
      <c r="AB30" s="11"/>
      <c r="AD30" s="12"/>
    </row>
    <row r="31" spans="1:34" ht="15" customHeight="1" thickBot="1">
      <c r="A31" s="72">
        <v>8</v>
      </c>
      <c r="B31" s="366"/>
      <c r="C31" s="367"/>
      <c r="D31" s="367"/>
      <c r="E31" s="367"/>
      <c r="F31" s="82">
        <v>0</v>
      </c>
      <c r="G31" s="83" t="s">
        <v>20</v>
      </c>
      <c r="H31" s="63">
        <v>0</v>
      </c>
      <c r="I31" s="64" t="s">
        <v>21</v>
      </c>
      <c r="J31" s="66">
        <v>0</v>
      </c>
      <c r="K31" s="65">
        <f t="shared" si="10"/>
        <v>0</v>
      </c>
      <c r="L31" s="67">
        <f t="shared" si="11"/>
        <v>0</v>
      </c>
      <c r="M31" s="76">
        <v>0</v>
      </c>
      <c r="N31" s="74" t="s">
        <v>20</v>
      </c>
      <c r="O31" s="66">
        <v>0</v>
      </c>
      <c r="P31" s="67">
        <f t="shared" si="12"/>
        <v>0</v>
      </c>
      <c r="Q31" s="76">
        <v>0</v>
      </c>
      <c r="R31" s="64" t="s">
        <v>21</v>
      </c>
      <c r="S31" s="66">
        <v>0</v>
      </c>
      <c r="T31" s="67">
        <f t="shared" si="13"/>
        <v>0</v>
      </c>
      <c r="U31" s="68">
        <f t="shared" si="7"/>
        <v>0</v>
      </c>
      <c r="V31" s="69">
        <f t="shared" si="14"/>
        <v>0</v>
      </c>
      <c r="W31" s="68">
        <f t="shared" si="8"/>
        <v>0</v>
      </c>
      <c r="X31" s="122">
        <f t="shared" si="9"/>
        <v>0</v>
      </c>
      <c r="Y31" s="365">
        <f t="shared" si="15"/>
        <v>0</v>
      </c>
      <c r="Z31" s="365"/>
      <c r="AA31" s="116" t="str">
        <f t="shared" si="16"/>
        <v>sf</v>
      </c>
      <c r="AB31" s="11"/>
      <c r="AD31" s="12"/>
      <c r="AH31" s="4"/>
    </row>
    <row r="32" spans="1:34" ht="15" customHeight="1" thickBot="1">
      <c r="A32" s="72">
        <v>9</v>
      </c>
      <c r="B32" s="366"/>
      <c r="C32" s="367"/>
      <c r="D32" s="367"/>
      <c r="E32" s="367"/>
      <c r="F32" s="82">
        <v>0</v>
      </c>
      <c r="G32" s="83" t="s">
        <v>20</v>
      </c>
      <c r="H32" s="63">
        <v>0</v>
      </c>
      <c r="I32" s="64" t="s">
        <v>21</v>
      </c>
      <c r="J32" s="66">
        <v>0</v>
      </c>
      <c r="K32" s="65">
        <f t="shared" si="10"/>
        <v>0</v>
      </c>
      <c r="L32" s="67">
        <f t="shared" si="11"/>
        <v>0</v>
      </c>
      <c r="M32" s="76">
        <v>0</v>
      </c>
      <c r="N32" s="74" t="s">
        <v>20</v>
      </c>
      <c r="O32" s="66">
        <v>0</v>
      </c>
      <c r="P32" s="67">
        <f t="shared" si="12"/>
        <v>0</v>
      </c>
      <c r="Q32" s="76">
        <v>0</v>
      </c>
      <c r="R32" s="64" t="s">
        <v>21</v>
      </c>
      <c r="S32" s="66">
        <v>0</v>
      </c>
      <c r="T32" s="67">
        <f t="shared" si="13"/>
        <v>0</v>
      </c>
      <c r="U32" s="68">
        <f t="shared" si="7"/>
        <v>0</v>
      </c>
      <c r="V32" s="69">
        <f t="shared" si="14"/>
        <v>0</v>
      </c>
      <c r="W32" s="68">
        <f t="shared" si="8"/>
        <v>0</v>
      </c>
      <c r="X32" s="122">
        <f t="shared" si="9"/>
        <v>0</v>
      </c>
      <c r="Y32" s="365">
        <f t="shared" si="15"/>
        <v>0</v>
      </c>
      <c r="Z32" s="365"/>
      <c r="AA32" s="116" t="str">
        <f t="shared" si="16"/>
        <v>sf</v>
      </c>
      <c r="AB32" s="11"/>
      <c r="AH32" s="5"/>
    </row>
    <row r="33" spans="1:28" ht="15" customHeight="1" thickBot="1">
      <c r="A33" s="72">
        <v>10</v>
      </c>
      <c r="B33" s="366"/>
      <c r="C33" s="367"/>
      <c r="D33" s="367"/>
      <c r="E33" s="367"/>
      <c r="F33" s="82">
        <v>0</v>
      </c>
      <c r="G33" s="83" t="s">
        <v>20</v>
      </c>
      <c r="H33" s="63">
        <v>0</v>
      </c>
      <c r="I33" s="64" t="s">
        <v>21</v>
      </c>
      <c r="J33" s="66">
        <v>0</v>
      </c>
      <c r="K33" s="65">
        <f t="shared" si="10"/>
        <v>0</v>
      </c>
      <c r="L33" s="67">
        <f t="shared" si="11"/>
        <v>0</v>
      </c>
      <c r="M33" s="76">
        <v>0</v>
      </c>
      <c r="N33" s="74" t="s">
        <v>20</v>
      </c>
      <c r="O33" s="66">
        <v>0</v>
      </c>
      <c r="P33" s="67">
        <f t="shared" si="12"/>
        <v>0</v>
      </c>
      <c r="Q33" s="76">
        <v>0</v>
      </c>
      <c r="R33" s="64" t="s">
        <v>21</v>
      </c>
      <c r="S33" s="66">
        <v>0</v>
      </c>
      <c r="T33" s="67">
        <f t="shared" si="13"/>
        <v>0</v>
      </c>
      <c r="U33" s="68">
        <f t="shared" si="7"/>
        <v>0</v>
      </c>
      <c r="V33" s="69">
        <f t="shared" si="14"/>
        <v>0</v>
      </c>
      <c r="W33" s="68">
        <f t="shared" si="8"/>
        <v>0</v>
      </c>
      <c r="X33" s="122">
        <f t="shared" si="9"/>
        <v>0</v>
      </c>
      <c r="Y33" s="365">
        <f t="shared" si="15"/>
        <v>0</v>
      </c>
      <c r="Z33" s="365"/>
      <c r="AA33" s="116" t="str">
        <f t="shared" si="16"/>
        <v>sf</v>
      </c>
      <c r="AB33" s="11"/>
    </row>
    <row r="34" spans="1:30" ht="15" customHeight="1" thickBot="1">
      <c r="A34" s="72">
        <v>11</v>
      </c>
      <c r="B34" s="366"/>
      <c r="C34" s="367"/>
      <c r="D34" s="367"/>
      <c r="E34" s="367"/>
      <c r="F34" s="82">
        <v>0</v>
      </c>
      <c r="G34" s="83" t="s">
        <v>20</v>
      </c>
      <c r="H34" s="63">
        <v>0</v>
      </c>
      <c r="I34" s="64" t="s">
        <v>21</v>
      </c>
      <c r="J34" s="66">
        <v>0</v>
      </c>
      <c r="K34" s="65">
        <f t="shared" si="10"/>
        <v>0</v>
      </c>
      <c r="L34" s="67">
        <f t="shared" si="11"/>
        <v>0</v>
      </c>
      <c r="M34" s="76">
        <v>0</v>
      </c>
      <c r="N34" s="74" t="s">
        <v>20</v>
      </c>
      <c r="O34" s="66">
        <v>0</v>
      </c>
      <c r="P34" s="67">
        <f t="shared" si="12"/>
        <v>0</v>
      </c>
      <c r="Q34" s="76">
        <v>0</v>
      </c>
      <c r="R34" s="64" t="s">
        <v>21</v>
      </c>
      <c r="S34" s="66">
        <v>0</v>
      </c>
      <c r="T34" s="67">
        <f t="shared" si="13"/>
        <v>0</v>
      </c>
      <c r="U34" s="68">
        <f t="shared" si="7"/>
        <v>0</v>
      </c>
      <c r="V34" s="69">
        <f t="shared" si="14"/>
        <v>0</v>
      </c>
      <c r="W34" s="68">
        <f t="shared" si="8"/>
        <v>0</v>
      </c>
      <c r="X34" s="122">
        <f t="shared" si="9"/>
        <v>0</v>
      </c>
      <c r="Y34" s="365">
        <f t="shared" si="15"/>
        <v>0</v>
      </c>
      <c r="Z34" s="365"/>
      <c r="AA34" s="116" t="str">
        <f t="shared" si="16"/>
        <v>sf</v>
      </c>
      <c r="AB34" s="11"/>
      <c r="AD34" s="12"/>
    </row>
    <row r="35" spans="1:30" ht="15" customHeight="1" thickBot="1">
      <c r="A35" s="72">
        <v>12</v>
      </c>
      <c r="B35" s="366"/>
      <c r="C35" s="367"/>
      <c r="D35" s="367"/>
      <c r="E35" s="367"/>
      <c r="F35" s="82">
        <v>0</v>
      </c>
      <c r="G35" s="83" t="s">
        <v>20</v>
      </c>
      <c r="H35" s="63">
        <v>0</v>
      </c>
      <c r="I35" s="64" t="s">
        <v>21</v>
      </c>
      <c r="J35" s="66">
        <v>0</v>
      </c>
      <c r="K35" s="65">
        <f t="shared" si="10"/>
        <v>0</v>
      </c>
      <c r="L35" s="67">
        <f t="shared" si="11"/>
        <v>0</v>
      </c>
      <c r="M35" s="76">
        <v>0</v>
      </c>
      <c r="N35" s="74" t="s">
        <v>20</v>
      </c>
      <c r="O35" s="66">
        <v>0</v>
      </c>
      <c r="P35" s="67">
        <f t="shared" si="12"/>
        <v>0</v>
      </c>
      <c r="Q35" s="76">
        <v>0</v>
      </c>
      <c r="R35" s="64" t="s">
        <v>21</v>
      </c>
      <c r="S35" s="66">
        <v>0</v>
      </c>
      <c r="T35" s="67">
        <f t="shared" si="13"/>
        <v>0</v>
      </c>
      <c r="U35" s="68">
        <f t="shared" si="7"/>
        <v>0</v>
      </c>
      <c r="V35" s="69">
        <f t="shared" si="14"/>
        <v>0</v>
      </c>
      <c r="W35" s="68">
        <f t="shared" si="8"/>
        <v>0</v>
      </c>
      <c r="X35" s="122">
        <f t="shared" si="9"/>
        <v>0</v>
      </c>
      <c r="Y35" s="365">
        <f t="shared" si="15"/>
        <v>0</v>
      </c>
      <c r="Z35" s="365"/>
      <c r="AA35" s="116" t="str">
        <f t="shared" si="16"/>
        <v>sf</v>
      </c>
      <c r="AB35" s="11"/>
      <c r="AD35" s="12"/>
    </row>
    <row r="36" spans="1:30" ht="15" customHeight="1" thickBot="1">
      <c r="A36" s="72">
        <v>13</v>
      </c>
      <c r="B36" s="366"/>
      <c r="C36" s="367"/>
      <c r="D36" s="367"/>
      <c r="E36" s="367"/>
      <c r="F36" s="82">
        <v>0</v>
      </c>
      <c r="G36" s="83" t="s">
        <v>20</v>
      </c>
      <c r="H36" s="63">
        <v>0</v>
      </c>
      <c r="I36" s="64" t="s">
        <v>21</v>
      </c>
      <c r="J36" s="66">
        <v>0</v>
      </c>
      <c r="K36" s="65">
        <f t="shared" si="10"/>
        <v>0</v>
      </c>
      <c r="L36" s="67">
        <f t="shared" si="11"/>
        <v>0</v>
      </c>
      <c r="M36" s="76">
        <v>0</v>
      </c>
      <c r="N36" s="74" t="s">
        <v>20</v>
      </c>
      <c r="O36" s="66">
        <v>0</v>
      </c>
      <c r="P36" s="67">
        <f t="shared" si="12"/>
        <v>0</v>
      </c>
      <c r="Q36" s="76">
        <v>0</v>
      </c>
      <c r="R36" s="64" t="s">
        <v>21</v>
      </c>
      <c r="S36" s="66">
        <v>0</v>
      </c>
      <c r="T36" s="67">
        <f t="shared" si="13"/>
        <v>0</v>
      </c>
      <c r="U36" s="68">
        <f t="shared" si="7"/>
        <v>0</v>
      </c>
      <c r="V36" s="69">
        <f t="shared" si="14"/>
        <v>0</v>
      </c>
      <c r="W36" s="68">
        <f t="shared" si="8"/>
        <v>0</v>
      </c>
      <c r="X36" s="122">
        <f t="shared" si="9"/>
        <v>0</v>
      </c>
      <c r="Y36" s="365">
        <f t="shared" si="15"/>
        <v>0</v>
      </c>
      <c r="Z36" s="365"/>
      <c r="AA36" s="116" t="str">
        <f t="shared" si="16"/>
        <v>sf</v>
      </c>
      <c r="AB36" s="11"/>
      <c r="AD36" s="12"/>
    </row>
    <row r="37" spans="1:28" ht="15" customHeight="1" thickBot="1">
      <c r="A37" s="72">
        <v>14</v>
      </c>
      <c r="B37" s="366"/>
      <c r="C37" s="367"/>
      <c r="D37" s="367"/>
      <c r="E37" s="367"/>
      <c r="F37" s="82">
        <v>0</v>
      </c>
      <c r="G37" s="83" t="s">
        <v>20</v>
      </c>
      <c r="H37" s="63">
        <v>0</v>
      </c>
      <c r="I37" s="64" t="s">
        <v>21</v>
      </c>
      <c r="J37" s="66">
        <v>1</v>
      </c>
      <c r="K37" s="65">
        <f t="shared" si="10"/>
        <v>0</v>
      </c>
      <c r="L37" s="67">
        <f t="shared" si="11"/>
        <v>0</v>
      </c>
      <c r="M37" s="76">
        <v>0</v>
      </c>
      <c r="N37" s="74" t="s">
        <v>20</v>
      </c>
      <c r="O37" s="66">
        <v>0</v>
      </c>
      <c r="P37" s="67">
        <f t="shared" si="12"/>
        <v>0</v>
      </c>
      <c r="Q37" s="76">
        <v>0</v>
      </c>
      <c r="R37" s="64" t="s">
        <v>21</v>
      </c>
      <c r="S37" s="66">
        <v>0</v>
      </c>
      <c r="T37" s="67">
        <f t="shared" si="13"/>
        <v>0</v>
      </c>
      <c r="U37" s="68">
        <f t="shared" si="7"/>
        <v>0</v>
      </c>
      <c r="V37" s="69">
        <f t="shared" si="14"/>
        <v>0</v>
      </c>
      <c r="W37" s="68">
        <f t="shared" si="8"/>
        <v>0</v>
      </c>
      <c r="X37" s="122">
        <f t="shared" si="9"/>
        <v>0</v>
      </c>
      <c r="Y37" s="365">
        <f t="shared" si="15"/>
        <v>0</v>
      </c>
      <c r="Z37" s="365"/>
      <c r="AA37" s="116" t="str">
        <f t="shared" si="16"/>
        <v>sf</v>
      </c>
      <c r="AB37" s="11"/>
    </row>
    <row r="38" spans="1:28" ht="15" customHeight="1" thickBot="1">
      <c r="A38" s="72">
        <v>15</v>
      </c>
      <c r="B38" s="366"/>
      <c r="C38" s="367"/>
      <c r="D38" s="367"/>
      <c r="E38" s="367"/>
      <c r="F38" s="82">
        <v>0</v>
      </c>
      <c r="G38" s="83" t="s">
        <v>20</v>
      </c>
      <c r="H38" s="63">
        <v>0</v>
      </c>
      <c r="I38" s="64" t="s">
        <v>21</v>
      </c>
      <c r="J38" s="66">
        <v>0</v>
      </c>
      <c r="K38" s="65">
        <f t="shared" si="10"/>
        <v>0</v>
      </c>
      <c r="L38" s="67">
        <f t="shared" si="11"/>
        <v>0</v>
      </c>
      <c r="M38" s="76">
        <v>0</v>
      </c>
      <c r="N38" s="74" t="s">
        <v>20</v>
      </c>
      <c r="O38" s="66">
        <v>0</v>
      </c>
      <c r="P38" s="67">
        <f t="shared" si="12"/>
        <v>0</v>
      </c>
      <c r="Q38" s="76">
        <v>0</v>
      </c>
      <c r="R38" s="64" t="s">
        <v>21</v>
      </c>
      <c r="S38" s="66">
        <v>0</v>
      </c>
      <c r="T38" s="67">
        <f t="shared" si="13"/>
        <v>0</v>
      </c>
      <c r="U38" s="68">
        <f t="shared" si="7"/>
        <v>0</v>
      </c>
      <c r="V38" s="69">
        <f t="shared" si="14"/>
        <v>0</v>
      </c>
      <c r="W38" s="68">
        <f t="shared" si="8"/>
        <v>0</v>
      </c>
      <c r="X38" s="122">
        <f t="shared" si="9"/>
        <v>0</v>
      </c>
      <c r="Y38" s="365">
        <f t="shared" si="15"/>
        <v>0</v>
      </c>
      <c r="Z38" s="365"/>
      <c r="AA38" s="116" t="str">
        <f t="shared" si="16"/>
        <v>sf</v>
      </c>
      <c r="AB38" s="11"/>
    </row>
    <row r="39" spans="1:30" ht="15" customHeight="1" thickBot="1">
      <c r="A39" s="72">
        <v>16</v>
      </c>
      <c r="B39" s="366"/>
      <c r="C39" s="367"/>
      <c r="D39" s="367"/>
      <c r="E39" s="367"/>
      <c r="F39" s="82">
        <v>0</v>
      </c>
      <c r="G39" s="83" t="s">
        <v>20</v>
      </c>
      <c r="H39" s="63">
        <v>0</v>
      </c>
      <c r="I39" s="64" t="s">
        <v>21</v>
      </c>
      <c r="J39" s="66">
        <v>0</v>
      </c>
      <c r="K39" s="65">
        <f t="shared" si="10"/>
        <v>0</v>
      </c>
      <c r="L39" s="67">
        <f t="shared" si="11"/>
        <v>0</v>
      </c>
      <c r="M39" s="76">
        <v>0</v>
      </c>
      <c r="N39" s="74" t="s">
        <v>20</v>
      </c>
      <c r="O39" s="66">
        <v>0</v>
      </c>
      <c r="P39" s="67">
        <f t="shared" si="12"/>
        <v>0</v>
      </c>
      <c r="Q39" s="76">
        <v>0</v>
      </c>
      <c r="R39" s="64" t="s">
        <v>21</v>
      </c>
      <c r="S39" s="66">
        <v>0</v>
      </c>
      <c r="T39" s="67">
        <f t="shared" si="13"/>
        <v>0</v>
      </c>
      <c r="U39" s="68">
        <f t="shared" si="7"/>
        <v>0</v>
      </c>
      <c r="V39" s="69">
        <f t="shared" si="14"/>
        <v>0</v>
      </c>
      <c r="W39" s="68">
        <f t="shared" si="8"/>
        <v>0</v>
      </c>
      <c r="X39" s="122">
        <f t="shared" si="9"/>
        <v>0</v>
      </c>
      <c r="Y39" s="365">
        <f t="shared" si="15"/>
        <v>0</v>
      </c>
      <c r="Z39" s="365"/>
      <c r="AA39" s="116" t="str">
        <f t="shared" si="16"/>
        <v>sf</v>
      </c>
      <c r="AB39" s="11"/>
      <c r="AD39" s="12"/>
    </row>
    <row r="40" spans="1:30" ht="15" customHeight="1" thickBot="1">
      <c r="A40" s="72">
        <v>17</v>
      </c>
      <c r="B40" s="366"/>
      <c r="C40" s="367"/>
      <c r="D40" s="367"/>
      <c r="E40" s="367"/>
      <c r="F40" s="82">
        <v>0</v>
      </c>
      <c r="G40" s="83" t="s">
        <v>20</v>
      </c>
      <c r="H40" s="63">
        <v>0</v>
      </c>
      <c r="I40" s="64" t="s">
        <v>21</v>
      </c>
      <c r="J40" s="66">
        <v>0</v>
      </c>
      <c r="K40" s="65">
        <f t="shared" si="10"/>
        <v>0</v>
      </c>
      <c r="L40" s="67">
        <f t="shared" si="11"/>
        <v>0</v>
      </c>
      <c r="M40" s="76">
        <v>0</v>
      </c>
      <c r="N40" s="74" t="s">
        <v>20</v>
      </c>
      <c r="O40" s="66">
        <v>0</v>
      </c>
      <c r="P40" s="67">
        <f t="shared" si="12"/>
        <v>0</v>
      </c>
      <c r="Q40" s="76">
        <v>0</v>
      </c>
      <c r="R40" s="64" t="s">
        <v>21</v>
      </c>
      <c r="S40" s="66">
        <v>0</v>
      </c>
      <c r="T40" s="67">
        <f t="shared" si="13"/>
        <v>0</v>
      </c>
      <c r="U40" s="68">
        <f t="shared" si="7"/>
        <v>0</v>
      </c>
      <c r="V40" s="69">
        <f t="shared" si="14"/>
        <v>0</v>
      </c>
      <c r="W40" s="68">
        <f t="shared" si="8"/>
        <v>0</v>
      </c>
      <c r="X40" s="122">
        <f t="shared" si="9"/>
        <v>0</v>
      </c>
      <c r="Y40" s="365">
        <f t="shared" si="15"/>
        <v>0</v>
      </c>
      <c r="Z40" s="365"/>
      <c r="AA40" s="116" t="str">
        <f t="shared" si="16"/>
        <v>sf</v>
      </c>
      <c r="AB40" s="11"/>
      <c r="AD40" s="12"/>
    </row>
    <row r="41" spans="1:28" ht="15" customHeight="1" thickBot="1">
      <c r="A41" s="72">
        <v>18</v>
      </c>
      <c r="B41" s="366"/>
      <c r="C41" s="367"/>
      <c r="D41" s="367"/>
      <c r="E41" s="367"/>
      <c r="F41" s="82">
        <v>0</v>
      </c>
      <c r="G41" s="83" t="s">
        <v>20</v>
      </c>
      <c r="H41" s="63">
        <v>0.001</v>
      </c>
      <c r="I41" s="64" t="s">
        <v>21</v>
      </c>
      <c r="J41" s="66">
        <v>0.001</v>
      </c>
      <c r="K41" s="65">
        <f t="shared" si="10"/>
        <v>0</v>
      </c>
      <c r="L41" s="67">
        <f t="shared" si="11"/>
        <v>1E-06</v>
      </c>
      <c r="M41" s="76">
        <v>0</v>
      </c>
      <c r="N41" s="74" t="s">
        <v>20</v>
      </c>
      <c r="O41" s="66">
        <v>0</v>
      </c>
      <c r="P41" s="67">
        <f t="shared" si="12"/>
        <v>0</v>
      </c>
      <c r="Q41" s="76">
        <v>0</v>
      </c>
      <c r="R41" s="64" t="s">
        <v>21</v>
      </c>
      <c r="S41" s="66">
        <v>0</v>
      </c>
      <c r="T41" s="67">
        <f t="shared" si="13"/>
        <v>0</v>
      </c>
      <c r="U41" s="68">
        <f t="shared" si="7"/>
        <v>1E-06</v>
      </c>
      <c r="V41" s="69">
        <f t="shared" si="14"/>
        <v>0</v>
      </c>
      <c r="W41" s="68">
        <f t="shared" si="8"/>
        <v>0</v>
      </c>
      <c r="X41" s="122">
        <f t="shared" si="9"/>
        <v>1E-06</v>
      </c>
      <c r="Y41" s="365">
        <f t="shared" si="15"/>
        <v>0</v>
      </c>
      <c r="Z41" s="365"/>
      <c r="AA41" s="116" t="str">
        <f t="shared" si="16"/>
        <v>sf</v>
      </c>
      <c r="AB41" s="11"/>
    </row>
    <row r="42" spans="1:28" ht="15" customHeight="1" thickBot="1">
      <c r="A42" s="72">
        <v>19</v>
      </c>
      <c r="B42" s="366"/>
      <c r="C42" s="367"/>
      <c r="D42" s="367"/>
      <c r="E42" s="367"/>
      <c r="F42" s="82">
        <v>0</v>
      </c>
      <c r="G42" s="83" t="s">
        <v>20</v>
      </c>
      <c r="H42" s="63">
        <v>0</v>
      </c>
      <c r="I42" s="64" t="s">
        <v>21</v>
      </c>
      <c r="J42" s="66">
        <v>0.001</v>
      </c>
      <c r="K42" s="65">
        <f t="shared" si="10"/>
        <v>0</v>
      </c>
      <c r="L42" s="67">
        <f t="shared" si="11"/>
        <v>0</v>
      </c>
      <c r="M42" s="76">
        <v>0</v>
      </c>
      <c r="N42" s="74" t="s">
        <v>20</v>
      </c>
      <c r="O42" s="66">
        <v>0</v>
      </c>
      <c r="P42" s="67">
        <f>O42*M42</f>
        <v>0</v>
      </c>
      <c r="Q42" s="76">
        <v>0</v>
      </c>
      <c r="R42" s="64" t="s">
        <v>21</v>
      </c>
      <c r="S42" s="66">
        <v>0</v>
      </c>
      <c r="T42" s="67">
        <f>S42*Q42</f>
        <v>0</v>
      </c>
      <c r="U42" s="68">
        <f>+T42+P42+L42</f>
        <v>0</v>
      </c>
      <c r="V42" s="69">
        <f t="shared" si="14"/>
        <v>0</v>
      </c>
      <c r="W42" s="68">
        <f>U42*V42</f>
        <v>0</v>
      </c>
      <c r="X42" s="122">
        <f>W42+U42</f>
        <v>0</v>
      </c>
      <c r="Y42" s="365">
        <f t="shared" si="15"/>
        <v>0</v>
      </c>
      <c r="Z42" s="365"/>
      <c r="AA42" s="116" t="str">
        <f t="shared" si="16"/>
        <v>sf</v>
      </c>
      <c r="AB42" s="11"/>
    </row>
    <row r="43" spans="1:28" ht="15" customHeight="1" thickBot="1">
      <c r="A43" s="72">
        <v>20</v>
      </c>
      <c r="B43" s="366"/>
      <c r="C43" s="367"/>
      <c r="D43" s="367"/>
      <c r="E43" s="367"/>
      <c r="F43" s="82">
        <v>0</v>
      </c>
      <c r="G43" s="83" t="s">
        <v>20</v>
      </c>
      <c r="H43" s="63">
        <v>0</v>
      </c>
      <c r="I43" s="64" t="s">
        <v>21</v>
      </c>
      <c r="J43" s="66">
        <v>0</v>
      </c>
      <c r="K43" s="65">
        <f t="shared" si="10"/>
        <v>0</v>
      </c>
      <c r="L43" s="67">
        <f t="shared" si="11"/>
        <v>0</v>
      </c>
      <c r="M43" s="76">
        <v>0</v>
      </c>
      <c r="N43" s="74" t="s">
        <v>20</v>
      </c>
      <c r="O43" s="66">
        <v>0</v>
      </c>
      <c r="P43" s="67">
        <f t="shared" si="12"/>
        <v>0</v>
      </c>
      <c r="Q43" s="76">
        <v>0</v>
      </c>
      <c r="R43" s="64" t="s">
        <v>21</v>
      </c>
      <c r="S43" s="66">
        <v>0</v>
      </c>
      <c r="T43" s="67">
        <f t="shared" si="13"/>
        <v>0</v>
      </c>
      <c r="U43" s="68">
        <f t="shared" si="7"/>
        <v>0</v>
      </c>
      <c r="V43" s="69">
        <f t="shared" si="14"/>
        <v>0</v>
      </c>
      <c r="W43" s="68">
        <f t="shared" si="8"/>
        <v>0</v>
      </c>
      <c r="X43" s="122">
        <f t="shared" si="9"/>
        <v>0</v>
      </c>
      <c r="Y43" s="365">
        <f t="shared" si="15"/>
        <v>0</v>
      </c>
      <c r="Z43" s="365"/>
      <c r="AA43" s="116" t="str">
        <f t="shared" si="16"/>
        <v>sf</v>
      </c>
      <c r="AB43" s="11"/>
    </row>
    <row r="44" spans="1:35" ht="15" customHeight="1" thickBot="1">
      <c r="A44" s="60"/>
      <c r="B44" s="411" t="s">
        <v>18</v>
      </c>
      <c r="C44" s="411"/>
      <c r="D44" s="411"/>
      <c r="E44" s="411"/>
      <c r="F44" s="249" t="s">
        <v>190</v>
      </c>
      <c r="G44" s="250"/>
      <c r="H44" s="250"/>
      <c r="I44" s="250"/>
      <c r="J44" s="250"/>
      <c r="K44" s="250"/>
      <c r="L44" s="250"/>
      <c r="M44" s="248" t="s">
        <v>35</v>
      </c>
      <c r="N44" s="77"/>
      <c r="O44" s="77"/>
      <c r="P44" s="77"/>
      <c r="Q44" s="77"/>
      <c r="R44" s="77"/>
      <c r="S44" s="77"/>
      <c r="T44" s="77"/>
      <c r="U44" s="77"/>
      <c r="V44" s="77"/>
      <c r="W44" s="77"/>
      <c r="X44" s="123"/>
      <c r="Y44" s="125"/>
      <c r="Z44" s="127"/>
      <c r="AA44" s="124"/>
      <c r="AB44" s="11"/>
      <c r="AE44" s="2"/>
      <c r="AF44" s="2"/>
      <c r="AG44" s="2"/>
      <c r="AH44" s="5"/>
      <c r="AI44" s="6"/>
    </row>
    <row r="45" spans="1:28" ht="15" customHeight="1" thickBot="1">
      <c r="A45" s="72">
        <v>21</v>
      </c>
      <c r="B45" s="366"/>
      <c r="C45" s="367"/>
      <c r="D45" s="367"/>
      <c r="E45" s="367"/>
      <c r="F45" s="82">
        <v>0</v>
      </c>
      <c r="G45" s="83" t="s">
        <v>20</v>
      </c>
      <c r="H45" s="63">
        <v>0</v>
      </c>
      <c r="I45" s="64" t="s">
        <v>21</v>
      </c>
      <c r="J45" s="66">
        <v>0</v>
      </c>
      <c r="K45" s="65">
        <f aca="true" t="shared" si="17" ref="K45:K50">IF(H45&lt;&gt;0,F45/H45,0)</f>
        <v>0</v>
      </c>
      <c r="L45" s="67">
        <f aca="true" t="shared" si="18" ref="L45:L50">J45*H45</f>
        <v>0</v>
      </c>
      <c r="M45" s="63">
        <v>0</v>
      </c>
      <c r="N45" s="74" t="s">
        <v>20</v>
      </c>
      <c r="O45" s="66">
        <v>0</v>
      </c>
      <c r="P45" s="67">
        <f t="shared" si="12"/>
        <v>0</v>
      </c>
      <c r="Q45" s="63">
        <v>0</v>
      </c>
      <c r="R45" s="64" t="s">
        <v>21</v>
      </c>
      <c r="S45" s="66">
        <v>0</v>
      </c>
      <c r="T45" s="67">
        <f t="shared" si="13"/>
        <v>0</v>
      </c>
      <c r="U45" s="68">
        <f t="shared" si="7"/>
        <v>0</v>
      </c>
      <c r="V45" s="69">
        <f aca="true" t="shared" si="19" ref="V45:V50">SUM($T$11+$T$9+$T$7)</f>
        <v>0</v>
      </c>
      <c r="W45" s="68">
        <f t="shared" si="8"/>
        <v>0</v>
      </c>
      <c r="X45" s="122">
        <f t="shared" si="9"/>
        <v>0</v>
      </c>
      <c r="Y45" s="365">
        <f aca="true" t="shared" si="20" ref="Y45:Y50">IF(F45=0,0,X45/F45)</f>
        <v>0</v>
      </c>
      <c r="Z45" s="365"/>
      <c r="AA45" s="116" t="str">
        <f aca="true" t="shared" si="21" ref="AA45:AA50">+G45</f>
        <v>sf</v>
      </c>
      <c r="AB45" s="11"/>
    </row>
    <row r="46" spans="1:28" ht="15" customHeight="1" thickBot="1">
      <c r="A46" s="72">
        <v>22</v>
      </c>
      <c r="B46" s="366"/>
      <c r="C46" s="367"/>
      <c r="D46" s="367"/>
      <c r="E46" s="367"/>
      <c r="F46" s="82">
        <v>0</v>
      </c>
      <c r="G46" s="83" t="s">
        <v>20</v>
      </c>
      <c r="H46" s="63">
        <v>0</v>
      </c>
      <c r="I46" s="64" t="s">
        <v>21</v>
      </c>
      <c r="J46" s="66">
        <v>0</v>
      </c>
      <c r="K46" s="65">
        <f t="shared" si="17"/>
        <v>0</v>
      </c>
      <c r="L46" s="67">
        <f t="shared" si="18"/>
        <v>0</v>
      </c>
      <c r="M46" s="63">
        <v>0</v>
      </c>
      <c r="N46" s="74" t="s">
        <v>20</v>
      </c>
      <c r="O46" s="66">
        <v>0</v>
      </c>
      <c r="P46" s="67">
        <f t="shared" si="12"/>
        <v>0</v>
      </c>
      <c r="Q46" s="63">
        <v>0</v>
      </c>
      <c r="R46" s="64" t="s">
        <v>21</v>
      </c>
      <c r="S46" s="66">
        <v>0</v>
      </c>
      <c r="T46" s="67">
        <f t="shared" si="13"/>
        <v>0</v>
      </c>
      <c r="U46" s="68">
        <f t="shared" si="7"/>
        <v>0</v>
      </c>
      <c r="V46" s="69">
        <f t="shared" si="19"/>
        <v>0</v>
      </c>
      <c r="W46" s="68">
        <f t="shared" si="8"/>
        <v>0</v>
      </c>
      <c r="X46" s="122">
        <f t="shared" si="9"/>
        <v>0</v>
      </c>
      <c r="Y46" s="365">
        <f t="shared" si="20"/>
        <v>0</v>
      </c>
      <c r="Z46" s="365"/>
      <c r="AA46" s="116" t="str">
        <f t="shared" si="21"/>
        <v>sf</v>
      </c>
      <c r="AB46" s="11"/>
    </row>
    <row r="47" spans="1:28" ht="15" customHeight="1" thickBot="1">
      <c r="A47" s="72">
        <v>23</v>
      </c>
      <c r="B47" s="366"/>
      <c r="C47" s="367"/>
      <c r="D47" s="367"/>
      <c r="E47" s="367"/>
      <c r="F47" s="82">
        <v>0</v>
      </c>
      <c r="G47" s="83" t="s">
        <v>20</v>
      </c>
      <c r="H47" s="63">
        <v>0</v>
      </c>
      <c r="I47" s="64" t="s">
        <v>21</v>
      </c>
      <c r="J47" s="66">
        <v>0</v>
      </c>
      <c r="K47" s="65">
        <f t="shared" si="17"/>
        <v>0</v>
      </c>
      <c r="L47" s="67">
        <f t="shared" si="18"/>
        <v>0</v>
      </c>
      <c r="M47" s="63">
        <v>0</v>
      </c>
      <c r="N47" s="74" t="s">
        <v>20</v>
      </c>
      <c r="O47" s="66">
        <v>0</v>
      </c>
      <c r="P47" s="67">
        <f t="shared" si="12"/>
        <v>0</v>
      </c>
      <c r="Q47" s="63">
        <v>0</v>
      </c>
      <c r="R47" s="64" t="s">
        <v>21</v>
      </c>
      <c r="S47" s="66">
        <v>0</v>
      </c>
      <c r="T47" s="67">
        <f t="shared" si="13"/>
        <v>0</v>
      </c>
      <c r="U47" s="68">
        <f t="shared" si="7"/>
        <v>0</v>
      </c>
      <c r="V47" s="69">
        <f t="shared" si="19"/>
        <v>0</v>
      </c>
      <c r="W47" s="68">
        <f t="shared" si="8"/>
        <v>0</v>
      </c>
      <c r="X47" s="122">
        <f t="shared" si="9"/>
        <v>0</v>
      </c>
      <c r="Y47" s="365">
        <f t="shared" si="20"/>
        <v>0</v>
      </c>
      <c r="Z47" s="365"/>
      <c r="AA47" s="116" t="str">
        <f t="shared" si="21"/>
        <v>sf</v>
      </c>
      <c r="AB47" s="11"/>
    </row>
    <row r="48" spans="1:28" ht="15" customHeight="1" thickBot="1">
      <c r="A48" s="72">
        <v>24</v>
      </c>
      <c r="B48" s="366"/>
      <c r="C48" s="367"/>
      <c r="D48" s="367"/>
      <c r="E48" s="367"/>
      <c r="F48" s="82">
        <v>0</v>
      </c>
      <c r="G48" s="83" t="s">
        <v>20</v>
      </c>
      <c r="H48" s="63">
        <v>0</v>
      </c>
      <c r="I48" s="64" t="s">
        <v>21</v>
      </c>
      <c r="J48" s="66">
        <v>0</v>
      </c>
      <c r="K48" s="65">
        <f t="shared" si="17"/>
        <v>0</v>
      </c>
      <c r="L48" s="67">
        <f t="shared" si="18"/>
        <v>0</v>
      </c>
      <c r="M48" s="63">
        <v>0</v>
      </c>
      <c r="N48" s="74" t="s">
        <v>20</v>
      </c>
      <c r="O48" s="66">
        <v>0</v>
      </c>
      <c r="P48" s="67">
        <f t="shared" si="12"/>
        <v>0</v>
      </c>
      <c r="Q48" s="63">
        <v>0</v>
      </c>
      <c r="R48" s="64" t="s">
        <v>21</v>
      </c>
      <c r="S48" s="66">
        <v>0</v>
      </c>
      <c r="T48" s="67">
        <f t="shared" si="13"/>
        <v>0</v>
      </c>
      <c r="U48" s="68">
        <f t="shared" si="7"/>
        <v>0</v>
      </c>
      <c r="V48" s="69">
        <f t="shared" si="19"/>
        <v>0</v>
      </c>
      <c r="W48" s="68">
        <f t="shared" si="8"/>
        <v>0</v>
      </c>
      <c r="X48" s="122">
        <f t="shared" si="9"/>
        <v>0</v>
      </c>
      <c r="Y48" s="365">
        <f t="shared" si="20"/>
        <v>0</v>
      </c>
      <c r="Z48" s="365"/>
      <c r="AA48" s="116" t="str">
        <f t="shared" si="21"/>
        <v>sf</v>
      </c>
      <c r="AB48" s="11"/>
    </row>
    <row r="49" spans="1:28" ht="15" customHeight="1" thickBot="1">
      <c r="A49" s="72">
        <v>25</v>
      </c>
      <c r="B49" s="366"/>
      <c r="C49" s="367"/>
      <c r="D49" s="367"/>
      <c r="E49" s="367"/>
      <c r="F49" s="82">
        <v>0</v>
      </c>
      <c r="G49" s="83" t="s">
        <v>20</v>
      </c>
      <c r="H49" s="63">
        <v>0</v>
      </c>
      <c r="I49" s="64" t="s">
        <v>21</v>
      </c>
      <c r="J49" s="66">
        <v>0</v>
      </c>
      <c r="K49" s="65">
        <f t="shared" si="17"/>
        <v>0</v>
      </c>
      <c r="L49" s="67">
        <f t="shared" si="18"/>
        <v>0</v>
      </c>
      <c r="M49" s="63">
        <v>0</v>
      </c>
      <c r="N49" s="74" t="s">
        <v>20</v>
      </c>
      <c r="O49" s="66">
        <v>0</v>
      </c>
      <c r="P49" s="67">
        <f t="shared" si="12"/>
        <v>0</v>
      </c>
      <c r="Q49" s="63">
        <v>0</v>
      </c>
      <c r="R49" s="64" t="s">
        <v>21</v>
      </c>
      <c r="S49" s="66">
        <v>0</v>
      </c>
      <c r="T49" s="67">
        <f t="shared" si="13"/>
        <v>0</v>
      </c>
      <c r="U49" s="68">
        <f t="shared" si="7"/>
        <v>0</v>
      </c>
      <c r="V49" s="69">
        <f t="shared" si="19"/>
        <v>0</v>
      </c>
      <c r="W49" s="68">
        <f t="shared" si="8"/>
        <v>0</v>
      </c>
      <c r="X49" s="122">
        <f t="shared" si="9"/>
        <v>0</v>
      </c>
      <c r="Y49" s="365">
        <f t="shared" si="20"/>
        <v>0</v>
      </c>
      <c r="Z49" s="365"/>
      <c r="AA49" s="116" t="str">
        <f t="shared" si="21"/>
        <v>sf</v>
      </c>
      <c r="AB49" s="11"/>
    </row>
    <row r="50" spans="1:28" ht="15" customHeight="1" thickBot="1">
      <c r="A50" s="72">
        <v>26</v>
      </c>
      <c r="B50" s="368"/>
      <c r="C50" s="369"/>
      <c r="D50" s="369"/>
      <c r="E50" s="369"/>
      <c r="F50" s="200">
        <v>0</v>
      </c>
      <c r="G50" s="106" t="s">
        <v>20</v>
      </c>
      <c r="H50" s="201">
        <v>0</v>
      </c>
      <c r="I50" s="202" t="s">
        <v>21</v>
      </c>
      <c r="J50" s="203">
        <v>0</v>
      </c>
      <c r="K50" s="204">
        <f t="shared" si="17"/>
        <v>0</v>
      </c>
      <c r="L50" s="67">
        <f t="shared" si="18"/>
        <v>0</v>
      </c>
      <c r="M50" s="201">
        <v>0</v>
      </c>
      <c r="N50" s="205" t="s">
        <v>20</v>
      </c>
      <c r="O50" s="203">
        <v>0</v>
      </c>
      <c r="P50" s="67">
        <f>O50*M50</f>
        <v>0</v>
      </c>
      <c r="Q50" s="201">
        <v>0</v>
      </c>
      <c r="R50" s="202" t="s">
        <v>21</v>
      </c>
      <c r="S50" s="203">
        <v>0</v>
      </c>
      <c r="T50" s="67">
        <f t="shared" si="13"/>
        <v>0</v>
      </c>
      <c r="U50" s="206">
        <f t="shared" si="7"/>
        <v>0</v>
      </c>
      <c r="V50" s="207">
        <f t="shared" si="19"/>
        <v>0</v>
      </c>
      <c r="W50" s="206">
        <f t="shared" si="8"/>
        <v>0</v>
      </c>
      <c r="X50" s="122">
        <f t="shared" si="9"/>
        <v>0</v>
      </c>
      <c r="Y50" s="370">
        <f t="shared" si="20"/>
        <v>0</v>
      </c>
      <c r="Z50" s="370"/>
      <c r="AA50" s="116" t="str">
        <f t="shared" si="21"/>
        <v>sf</v>
      </c>
      <c r="AB50" s="53"/>
    </row>
    <row r="51" spans="1:28" ht="15" customHeight="1" thickBot="1">
      <c r="A51" s="352" t="s">
        <v>8</v>
      </c>
      <c r="B51" s="353"/>
      <c r="C51" s="353"/>
      <c r="D51" s="353"/>
      <c r="E51" s="353"/>
      <c r="F51" s="353"/>
      <c r="G51" s="354"/>
      <c r="H51" s="108"/>
      <c r="I51" s="109"/>
      <c r="J51" s="362" t="s">
        <v>133</v>
      </c>
      <c r="K51" s="362"/>
      <c r="L51" s="138">
        <f>SUM(L23:L50)</f>
        <v>1E-06</v>
      </c>
      <c r="M51" s="361" t="s">
        <v>132</v>
      </c>
      <c r="N51" s="362"/>
      <c r="O51" s="362"/>
      <c r="P51" s="140">
        <f>SUM(P23:P50)</f>
        <v>0</v>
      </c>
      <c r="Q51" s="361" t="s">
        <v>131</v>
      </c>
      <c r="R51" s="362"/>
      <c r="S51" s="362"/>
      <c r="T51" s="140">
        <f>SUM(T23:T50)</f>
        <v>0</v>
      </c>
      <c r="U51" s="363" t="s">
        <v>135</v>
      </c>
      <c r="V51" s="364"/>
      <c r="W51" s="117">
        <f>SUM(W23:W50)</f>
        <v>0</v>
      </c>
      <c r="X51" s="140">
        <f>SUM(X23:X50)</f>
        <v>1E-06</v>
      </c>
      <c r="Y51" s="112" t="s">
        <v>134</v>
      </c>
      <c r="Z51" s="113"/>
      <c r="AA51" s="114"/>
      <c r="AB51" s="54"/>
    </row>
    <row r="52" spans="1:28" ht="15" customHeight="1" thickBot="1">
      <c r="A52" s="355"/>
      <c r="B52" s="356"/>
      <c r="C52" s="356"/>
      <c r="D52" s="356"/>
      <c r="E52" s="356"/>
      <c r="F52" s="356"/>
      <c r="G52" s="357"/>
      <c r="H52" s="110"/>
      <c r="I52" s="111"/>
      <c r="J52" s="322" t="s">
        <v>128</v>
      </c>
      <c r="K52" s="322"/>
      <c r="L52" s="139">
        <f>IF(X15="Yes",SUM(L23:L50)*W52,0)</f>
        <v>0</v>
      </c>
      <c r="M52" s="321" t="s">
        <v>129</v>
      </c>
      <c r="N52" s="322"/>
      <c r="O52" s="322"/>
      <c r="P52" s="140">
        <f>IF(X13="Yes",SUM(P23:P50)*W52,0)</f>
        <v>0</v>
      </c>
      <c r="Q52" s="321" t="s">
        <v>130</v>
      </c>
      <c r="R52" s="322"/>
      <c r="S52" s="322"/>
      <c r="T52" s="140">
        <f>IF(X17="Yes",SUM(T23:T50)*W52,0)</f>
        <v>0</v>
      </c>
      <c r="U52" s="99" t="s">
        <v>140</v>
      </c>
      <c r="V52" s="119"/>
      <c r="W52" s="120">
        <f>X7+X9+X11</f>
        <v>0</v>
      </c>
      <c r="X52" s="140">
        <f>+T52+P52+L52</f>
        <v>0</v>
      </c>
      <c r="Y52" s="115" t="s">
        <v>139</v>
      </c>
      <c r="Z52" s="115"/>
      <c r="AA52" s="118"/>
      <c r="AB52" s="2"/>
    </row>
    <row r="53" spans="1:14" ht="15" customHeight="1" thickBot="1">
      <c r="A53" s="11"/>
      <c r="B53" s="11"/>
      <c r="C53" s="11"/>
      <c r="D53" s="11"/>
      <c r="E53" s="11"/>
      <c r="F53" s="11"/>
      <c r="G53" s="11"/>
      <c r="H53" s="11"/>
      <c r="I53" s="47"/>
      <c r="J53" s="11"/>
      <c r="K53" s="47"/>
      <c r="L53" s="47"/>
      <c r="M53" s="47"/>
      <c r="N53" s="15"/>
    </row>
    <row r="54" spans="1:27" ht="15" customHeight="1" thickBot="1">
      <c r="A54" s="271" t="s">
        <v>136</v>
      </c>
      <c r="B54" s="272"/>
      <c r="C54" s="272"/>
      <c r="D54" s="272"/>
      <c r="E54" s="272"/>
      <c r="F54" s="272"/>
      <c r="G54" s="272"/>
      <c r="H54" s="273"/>
      <c r="I54" s="11"/>
      <c r="J54" s="358" t="s">
        <v>137</v>
      </c>
      <c r="K54" s="359"/>
      <c r="L54" s="359"/>
      <c r="M54" s="359"/>
      <c r="N54" s="359"/>
      <c r="O54" s="359"/>
      <c r="P54" s="359"/>
      <c r="Q54" s="359"/>
      <c r="R54" s="359"/>
      <c r="S54" s="359"/>
      <c r="T54" s="360"/>
      <c r="V54" s="293" t="s">
        <v>192</v>
      </c>
      <c r="W54" s="294"/>
      <c r="X54" s="294"/>
      <c r="Y54" s="294"/>
      <c r="Z54" s="294"/>
      <c r="AA54" s="295"/>
    </row>
    <row r="55" spans="1:27" ht="15" customHeight="1" thickBot="1">
      <c r="A55" s="350" t="s">
        <v>119</v>
      </c>
      <c r="B55" s="351"/>
      <c r="C55" s="104"/>
      <c r="D55" s="97" t="s">
        <v>98</v>
      </c>
      <c r="E55" s="97"/>
      <c r="F55" s="97"/>
      <c r="G55" s="97"/>
      <c r="H55" s="105"/>
      <c r="I55" s="23"/>
      <c r="J55" s="341" t="s">
        <v>158</v>
      </c>
      <c r="K55" s="342"/>
      <c r="L55" s="342"/>
      <c r="M55" s="342"/>
      <c r="N55" s="342"/>
      <c r="O55" s="342"/>
      <c r="P55" s="342"/>
      <c r="Q55" s="342"/>
      <c r="R55" s="342"/>
      <c r="S55" s="342"/>
      <c r="T55" s="343"/>
      <c r="V55" s="344" t="s">
        <v>191</v>
      </c>
      <c r="W55" s="345"/>
      <c r="X55" s="345"/>
      <c r="Y55" s="346"/>
      <c r="Z55" s="266">
        <f>ROUND(X52+X51,0)</f>
        <v>0</v>
      </c>
      <c r="AA55" s="267"/>
    </row>
    <row r="56" spans="1:28" ht="15" customHeight="1" thickBot="1">
      <c r="A56" s="332" t="s">
        <v>151</v>
      </c>
      <c r="B56" s="333"/>
      <c r="C56" s="334" t="s">
        <v>160</v>
      </c>
      <c r="D56" s="335"/>
      <c r="E56" s="335"/>
      <c r="F56" s="335"/>
      <c r="G56" s="335"/>
      <c r="H56" s="336"/>
      <c r="I56" s="101"/>
      <c r="J56" s="347" t="s">
        <v>186</v>
      </c>
      <c r="K56" s="348"/>
      <c r="L56" s="348"/>
      <c r="M56" s="348"/>
      <c r="N56" s="348"/>
      <c r="O56" s="348"/>
      <c r="P56" s="348"/>
      <c r="Q56" s="348"/>
      <c r="R56" s="348"/>
      <c r="S56" s="348"/>
      <c r="T56" s="349"/>
      <c r="V56" s="263" t="s">
        <v>28</v>
      </c>
      <c r="W56" s="264"/>
      <c r="X56" s="264"/>
      <c r="Y56" s="265"/>
      <c r="Z56" s="339">
        <f>ROUND(W51+T51+T52+P51+P52+L51+L52,0)</f>
        <v>0</v>
      </c>
      <c r="AA56" s="340"/>
      <c r="AB56" s="55"/>
    </row>
    <row r="57" spans="1:27" ht="15" customHeight="1" thickBot="1">
      <c r="A57" s="337" t="s">
        <v>85</v>
      </c>
      <c r="B57" s="338"/>
      <c r="C57" s="84" t="s">
        <v>25</v>
      </c>
      <c r="D57" s="84" t="s">
        <v>22</v>
      </c>
      <c r="E57" s="84" t="s">
        <v>23</v>
      </c>
      <c r="F57" s="84" t="s">
        <v>104</v>
      </c>
      <c r="G57" s="45" t="s">
        <v>24</v>
      </c>
      <c r="H57" s="85" t="s">
        <v>105</v>
      </c>
      <c r="I57" s="2"/>
      <c r="J57" s="291" t="s">
        <v>177</v>
      </c>
      <c r="K57" s="292"/>
      <c r="L57" s="84" t="s">
        <v>187</v>
      </c>
      <c r="M57" s="291" t="s">
        <v>188</v>
      </c>
      <c r="N57" s="292"/>
      <c r="O57" s="84" t="s">
        <v>172</v>
      </c>
      <c r="P57" s="84" t="s">
        <v>87</v>
      </c>
      <c r="Q57" s="84" t="s">
        <v>171</v>
      </c>
      <c r="R57" s="84" t="s">
        <v>86</v>
      </c>
      <c r="S57" s="291" t="s">
        <v>5</v>
      </c>
      <c r="T57" s="292"/>
      <c r="V57" s="263" t="s">
        <v>157</v>
      </c>
      <c r="W57" s="264"/>
      <c r="X57" s="264"/>
      <c r="Y57" s="265"/>
      <c r="Z57" s="266">
        <f>ROUND(Z55-Z56,0)</f>
        <v>0</v>
      </c>
      <c r="AA57" s="267"/>
    </row>
    <row r="58" spans="1:20" ht="15" customHeight="1">
      <c r="A58" s="146" t="s">
        <v>127</v>
      </c>
      <c r="B58" s="95"/>
      <c r="C58" s="152">
        <v>0</v>
      </c>
      <c r="D58" s="153">
        <v>0</v>
      </c>
      <c r="E58" s="153">
        <v>0</v>
      </c>
      <c r="F58" s="154">
        <f>SUM(D58+E58)*$H$85</f>
        <v>0</v>
      </c>
      <c r="G58" s="155">
        <f>SUM(D58:F58)</f>
        <v>0</v>
      </c>
      <c r="H58" s="156">
        <f>C58*G58</f>
        <v>0</v>
      </c>
      <c r="I58" s="2"/>
      <c r="J58" s="233"/>
      <c r="K58" s="15"/>
      <c r="L58" s="15"/>
      <c r="M58" s="2"/>
      <c r="N58" s="2"/>
      <c r="O58" s="15"/>
      <c r="P58" s="15"/>
      <c r="Q58" s="15"/>
      <c r="S58" s="15"/>
      <c r="T58" s="234"/>
    </row>
    <row r="59" spans="1:20" ht="15" customHeight="1">
      <c r="A59" s="7"/>
      <c r="B59" s="2"/>
      <c r="C59" s="2"/>
      <c r="D59" s="2"/>
      <c r="E59" s="2"/>
      <c r="F59" s="2"/>
      <c r="G59" s="2"/>
      <c r="H59" s="16"/>
      <c r="J59" s="81" t="s">
        <v>176</v>
      </c>
      <c r="K59" s="2"/>
      <c r="L59" s="2"/>
      <c r="M59" s="2"/>
      <c r="N59" s="2"/>
      <c r="O59" s="2"/>
      <c r="P59" s="2"/>
      <c r="Q59" s="2"/>
      <c r="S59" s="2"/>
      <c r="T59" s="8"/>
    </row>
    <row r="60" spans="1:27" ht="15" customHeight="1" thickBot="1">
      <c r="A60" s="28" t="s">
        <v>122</v>
      </c>
      <c r="B60" s="29"/>
      <c r="C60" s="18">
        <v>0</v>
      </c>
      <c r="D60" s="19">
        <v>0</v>
      </c>
      <c r="E60" s="19">
        <v>0</v>
      </c>
      <c r="F60" s="87">
        <f>SUM(D60+E60)*$H$85</f>
        <v>0</v>
      </c>
      <c r="G60" s="98">
        <f>SUM(D60:F60)</f>
        <v>0</v>
      </c>
      <c r="H60" s="88">
        <f>C60*G60</f>
        <v>0</v>
      </c>
      <c r="J60" s="7"/>
      <c r="K60" s="2"/>
      <c r="L60" s="107"/>
      <c r="M60" s="253"/>
      <c r="N60" s="254"/>
      <c r="O60" s="18" t="s">
        <v>29</v>
      </c>
      <c r="P60" s="172">
        <v>0</v>
      </c>
      <c r="Q60" s="235">
        <v>0</v>
      </c>
      <c r="R60" s="236">
        <v>0</v>
      </c>
      <c r="S60" s="174">
        <f>SUM(P60:Q60)*R60</f>
        <v>0</v>
      </c>
      <c r="T60" s="176" t="s">
        <v>21</v>
      </c>
      <c r="V60" s="293" t="s">
        <v>138</v>
      </c>
      <c r="W60" s="294"/>
      <c r="X60" s="294"/>
      <c r="Y60" s="294"/>
      <c r="Z60" s="294"/>
      <c r="AA60" s="295"/>
    </row>
    <row r="61" spans="1:30" ht="15" customHeight="1" thickBot="1">
      <c r="A61" s="21"/>
      <c r="B61" s="11"/>
      <c r="C61" s="11"/>
      <c r="D61" s="11"/>
      <c r="E61" s="11"/>
      <c r="F61" s="2"/>
      <c r="G61" s="11"/>
      <c r="H61" s="16"/>
      <c r="J61" s="7"/>
      <c r="K61" s="2"/>
      <c r="L61" s="2"/>
      <c r="M61" s="2"/>
      <c r="N61" s="2"/>
      <c r="O61" s="2"/>
      <c r="P61" s="2"/>
      <c r="Q61" s="2"/>
      <c r="S61" s="2"/>
      <c r="T61" s="8"/>
      <c r="V61" s="285" t="s">
        <v>184</v>
      </c>
      <c r="W61" s="286"/>
      <c r="X61" s="286"/>
      <c r="Y61" s="286"/>
      <c r="Z61" s="286"/>
      <c r="AA61" s="287"/>
      <c r="AB61" s="2"/>
      <c r="AC61" s="2"/>
      <c r="AD61" s="137"/>
    </row>
    <row r="62" spans="1:30" ht="15" customHeight="1" thickBot="1">
      <c r="A62" s="28" t="s">
        <v>121</v>
      </c>
      <c r="B62" s="29"/>
      <c r="C62" s="18">
        <v>0</v>
      </c>
      <c r="D62" s="19">
        <v>0</v>
      </c>
      <c r="E62" s="19">
        <v>0</v>
      </c>
      <c r="F62" s="87">
        <f>SUM(D62+E62)*$H$85</f>
        <v>0</v>
      </c>
      <c r="G62" s="98">
        <f>SUM(D62:F62)</f>
        <v>0</v>
      </c>
      <c r="H62" s="88">
        <f>C62*G62</f>
        <v>0</v>
      </c>
      <c r="J62" s="7"/>
      <c r="K62" s="2"/>
      <c r="L62" s="107"/>
      <c r="M62" s="253"/>
      <c r="N62" s="254"/>
      <c r="O62" s="18" t="s">
        <v>29</v>
      </c>
      <c r="P62" s="172">
        <v>0</v>
      </c>
      <c r="Q62" s="235">
        <v>0</v>
      </c>
      <c r="R62" s="236">
        <v>0</v>
      </c>
      <c r="S62" s="174">
        <f>SUM(P62:Q62)*R62</f>
        <v>0</v>
      </c>
      <c r="T62" s="176" t="s">
        <v>21</v>
      </c>
      <c r="V62" s="288" t="s">
        <v>185</v>
      </c>
      <c r="W62" s="289"/>
      <c r="X62" s="290"/>
      <c r="Y62" s="237">
        <f>+'Item 1 '!Y62</f>
        <v>0</v>
      </c>
      <c r="Z62" s="330">
        <f>ROUND(Z55*Y62,0)</f>
        <v>0</v>
      </c>
      <c r="AA62" s="331"/>
      <c r="AB62" s="2"/>
      <c r="AC62" s="2"/>
      <c r="AD62" s="137"/>
    </row>
    <row r="63" spans="1:29" ht="15" customHeight="1" thickBot="1">
      <c r="A63" s="21"/>
      <c r="B63" s="29"/>
      <c r="C63" s="11"/>
      <c r="D63" s="30"/>
      <c r="E63" s="11"/>
      <c r="F63" s="2"/>
      <c r="G63" s="11"/>
      <c r="H63" s="89"/>
      <c r="J63" s="7"/>
      <c r="K63" s="2"/>
      <c r="L63" s="2"/>
      <c r="M63" s="2"/>
      <c r="N63" s="2"/>
      <c r="O63" s="2"/>
      <c r="P63" s="2"/>
      <c r="Q63" s="2"/>
      <c r="S63" s="2"/>
      <c r="T63" s="8"/>
      <c r="V63" s="15"/>
      <c r="W63" s="255" t="s">
        <v>1</v>
      </c>
      <c r="X63" s="256"/>
      <c r="Y63" s="24">
        <f>SUM(Y62)</f>
        <v>0</v>
      </c>
      <c r="Z63" s="276">
        <f>ROUND(Z62,0)</f>
        <v>0</v>
      </c>
      <c r="AA63" s="277"/>
      <c r="AB63" s="2"/>
      <c r="AC63" s="2"/>
    </row>
    <row r="64" spans="1:29" ht="15" customHeight="1" thickBot="1">
      <c r="A64" s="28" t="s">
        <v>161</v>
      </c>
      <c r="B64" s="29"/>
      <c r="C64" s="18">
        <v>0</v>
      </c>
      <c r="D64" s="19">
        <v>0</v>
      </c>
      <c r="E64" s="19">
        <v>0</v>
      </c>
      <c r="F64" s="87">
        <f>SUM(D64+E64)*$H$85</f>
        <v>0</v>
      </c>
      <c r="G64" s="98">
        <f>SUM(D64:F64)</f>
        <v>0</v>
      </c>
      <c r="H64" s="88">
        <f>C64*G64</f>
        <v>0</v>
      </c>
      <c r="J64" s="7"/>
      <c r="K64" s="2"/>
      <c r="L64" s="107"/>
      <c r="M64" s="253"/>
      <c r="N64" s="254"/>
      <c r="O64" s="18" t="s">
        <v>29</v>
      </c>
      <c r="P64" s="172">
        <v>0</v>
      </c>
      <c r="Q64" s="235">
        <v>0</v>
      </c>
      <c r="R64" s="236">
        <v>0</v>
      </c>
      <c r="S64" s="174">
        <f>SUM(P64:Q64)*R64</f>
        <v>0</v>
      </c>
      <c r="T64" s="176" t="s">
        <v>21</v>
      </c>
      <c r="V64" s="10"/>
      <c r="W64" s="2"/>
      <c r="X64" s="2"/>
      <c r="Y64" s="2"/>
      <c r="AA64" s="2"/>
      <c r="AB64" s="2"/>
      <c r="AC64" s="2"/>
    </row>
    <row r="65" spans="1:29" ht="15" customHeight="1" thickBot="1">
      <c r="A65" s="28"/>
      <c r="B65" s="2"/>
      <c r="C65" s="2"/>
      <c r="D65" s="17"/>
      <c r="E65" s="17"/>
      <c r="F65" s="2"/>
      <c r="G65" s="14"/>
      <c r="H65" s="89"/>
      <c r="J65" s="7"/>
      <c r="K65" s="2"/>
      <c r="L65" s="2"/>
      <c r="M65" s="2"/>
      <c r="N65" s="2"/>
      <c r="O65" s="2"/>
      <c r="P65" s="2"/>
      <c r="Q65" s="2"/>
      <c r="S65" s="2"/>
      <c r="T65" s="8"/>
      <c r="V65" s="257" t="s">
        <v>48</v>
      </c>
      <c r="W65" s="258"/>
      <c r="X65" s="258"/>
      <c r="Y65" s="258"/>
      <c r="Z65" s="258"/>
      <c r="AA65" s="259"/>
      <c r="AB65" s="2"/>
      <c r="AC65" s="2"/>
    </row>
    <row r="66" spans="1:29" ht="15" customHeight="1">
      <c r="A66" s="28" t="s">
        <v>123</v>
      </c>
      <c r="B66" s="29"/>
      <c r="C66" s="18">
        <v>0</v>
      </c>
      <c r="D66" s="19">
        <v>0</v>
      </c>
      <c r="E66" s="19">
        <v>0</v>
      </c>
      <c r="F66" s="87">
        <f>SUM(D66+E66)*$H$85</f>
        <v>0</v>
      </c>
      <c r="G66" s="98">
        <f>SUM(D66:F66)</f>
        <v>0</v>
      </c>
      <c r="H66" s="88">
        <f>C66*G66</f>
        <v>0</v>
      </c>
      <c r="J66" s="7"/>
      <c r="K66" s="2"/>
      <c r="L66" s="107"/>
      <c r="M66" s="253"/>
      <c r="N66" s="254"/>
      <c r="O66" s="18" t="s">
        <v>29</v>
      </c>
      <c r="P66" s="172">
        <v>0</v>
      </c>
      <c r="Q66" s="235">
        <v>0</v>
      </c>
      <c r="R66" s="236">
        <v>0</v>
      </c>
      <c r="S66" s="174">
        <f>SUM(P66:Q66)*R66</f>
        <v>0</v>
      </c>
      <c r="T66" s="176" t="s">
        <v>21</v>
      </c>
      <c r="V66" s="240" t="s">
        <v>145</v>
      </c>
      <c r="W66" s="241"/>
      <c r="X66" s="242"/>
      <c r="Y66" s="243">
        <f>+'Item 1 '!Y66</f>
        <v>0</v>
      </c>
      <c r="Z66" s="283">
        <f>ROUND(Z63+Z55,0)*Y66</f>
        <v>0</v>
      </c>
      <c r="AA66" s="284"/>
      <c r="AB66" s="2"/>
      <c r="AC66" s="2"/>
    </row>
    <row r="67" spans="1:29" ht="15" customHeight="1">
      <c r="A67" s="7"/>
      <c r="B67" s="2"/>
      <c r="C67" s="2"/>
      <c r="D67" s="17"/>
      <c r="E67" s="17"/>
      <c r="F67" s="2"/>
      <c r="G67" s="14"/>
      <c r="H67" s="89"/>
      <c r="J67" s="177"/>
      <c r="K67" s="169"/>
      <c r="L67" s="171"/>
      <c r="M67" s="2"/>
      <c r="N67" s="2"/>
      <c r="O67" s="2"/>
      <c r="P67" s="170"/>
      <c r="Q67" s="171"/>
      <c r="S67" s="169"/>
      <c r="T67" s="178"/>
      <c r="V67" s="278" t="s">
        <v>146</v>
      </c>
      <c r="W67" s="279"/>
      <c r="X67" s="280"/>
      <c r="Y67" s="243">
        <f>+'Item 1 '!Y67</f>
        <v>0</v>
      </c>
      <c r="Z67" s="281">
        <f>ROUND(Z63+Z55,0)*Y67</f>
        <v>0</v>
      </c>
      <c r="AA67" s="282"/>
      <c r="AB67" s="2"/>
      <c r="AC67" s="2"/>
    </row>
    <row r="68" spans="1:29" ht="15" customHeight="1" thickBot="1">
      <c r="A68" s="28" t="s">
        <v>126</v>
      </c>
      <c r="B68" s="29"/>
      <c r="C68" s="18">
        <v>0</v>
      </c>
      <c r="D68" s="19">
        <v>0</v>
      </c>
      <c r="E68" s="19">
        <v>0</v>
      </c>
      <c r="F68" s="87">
        <f>SUM(D68+E68)*$H$85</f>
        <v>0</v>
      </c>
      <c r="G68" s="98">
        <f>SUM(D68:F68)</f>
        <v>0</v>
      </c>
      <c r="H68" s="88">
        <f>C68*G68</f>
        <v>0</v>
      </c>
      <c r="J68" s="7"/>
      <c r="K68" s="2"/>
      <c r="L68" s="107"/>
      <c r="M68" s="253"/>
      <c r="N68" s="254"/>
      <c r="O68" s="18" t="s">
        <v>29</v>
      </c>
      <c r="P68" s="172">
        <v>0</v>
      </c>
      <c r="Q68" s="235">
        <v>0</v>
      </c>
      <c r="R68" s="236">
        <v>0</v>
      </c>
      <c r="S68" s="174">
        <f>SUM(P68:Q68)*R68</f>
        <v>0</v>
      </c>
      <c r="T68" s="176" t="s">
        <v>21</v>
      </c>
      <c r="V68" s="268" t="s">
        <v>147</v>
      </c>
      <c r="W68" s="269"/>
      <c r="X68" s="270"/>
      <c r="Y68" s="243">
        <f>+'Item 1 '!Y68</f>
        <v>0</v>
      </c>
      <c r="Z68" s="251">
        <f>ROUND(Z63+Z55,0)*Y68</f>
        <v>0</v>
      </c>
      <c r="AA68" s="252"/>
      <c r="AB68" s="2"/>
      <c r="AC68" s="2"/>
    </row>
    <row r="69" spans="1:29" ht="15" customHeight="1" thickBot="1">
      <c r="A69" s="7"/>
      <c r="B69" s="2"/>
      <c r="C69" s="2"/>
      <c r="D69" s="17"/>
      <c r="E69" s="17"/>
      <c r="F69" s="2"/>
      <c r="G69" s="14"/>
      <c r="H69" s="89"/>
      <c r="J69" s="177"/>
      <c r="K69" s="169"/>
      <c r="L69" s="171"/>
      <c r="M69" s="2"/>
      <c r="N69" s="2"/>
      <c r="O69" s="170"/>
      <c r="P69" s="170"/>
      <c r="Q69" s="170"/>
      <c r="S69" s="169"/>
      <c r="T69" s="178"/>
      <c r="V69" s="15"/>
      <c r="W69" s="255" t="s">
        <v>1</v>
      </c>
      <c r="X69" s="256"/>
      <c r="Y69" s="3">
        <f>SUM(Y66:Y68)</f>
        <v>0</v>
      </c>
      <c r="Z69" s="276">
        <f>ROUND(Z66+Z67+Z68,0)</f>
        <v>0</v>
      </c>
      <c r="AA69" s="277"/>
      <c r="AB69" s="2"/>
      <c r="AC69" s="2"/>
    </row>
    <row r="70" spans="1:29" ht="15" customHeight="1" thickBot="1">
      <c r="A70" s="28" t="s">
        <v>124</v>
      </c>
      <c r="B70" s="29"/>
      <c r="C70" s="18">
        <v>0</v>
      </c>
      <c r="D70" s="19">
        <v>0</v>
      </c>
      <c r="E70" s="19">
        <v>0</v>
      </c>
      <c r="F70" s="87">
        <f>SUM(D70+E70)*$H$85</f>
        <v>0</v>
      </c>
      <c r="G70" s="98">
        <f>SUM(D70:F70)</f>
        <v>0</v>
      </c>
      <c r="H70" s="88">
        <f>C70*G70</f>
        <v>0</v>
      </c>
      <c r="J70" s="7"/>
      <c r="K70" s="2"/>
      <c r="L70" s="107"/>
      <c r="M70" s="253"/>
      <c r="N70" s="254"/>
      <c r="O70" s="18" t="s">
        <v>29</v>
      </c>
      <c r="P70" s="172">
        <v>0</v>
      </c>
      <c r="Q70" s="235">
        <v>0</v>
      </c>
      <c r="R70" s="236">
        <v>0</v>
      </c>
      <c r="S70" s="174">
        <f>SUM(P70:Q70)*R70</f>
        <v>0</v>
      </c>
      <c r="T70" s="176" t="s">
        <v>21</v>
      </c>
      <c r="V70" s="10"/>
      <c r="W70" s="2"/>
      <c r="X70" s="2"/>
      <c r="Y70" s="2"/>
      <c r="AA70" s="2"/>
      <c r="AB70" s="2"/>
      <c r="AC70" s="2"/>
    </row>
    <row r="71" spans="1:29" ht="15" customHeight="1" thickBot="1">
      <c r="A71" s="7"/>
      <c r="B71" s="2"/>
      <c r="C71" s="2"/>
      <c r="D71" s="17"/>
      <c r="E71" s="17"/>
      <c r="F71" s="2"/>
      <c r="G71" s="14"/>
      <c r="H71" s="89"/>
      <c r="J71" s="7"/>
      <c r="K71" s="2"/>
      <c r="L71" s="2"/>
      <c r="M71" s="2"/>
      <c r="N71" s="2"/>
      <c r="O71" s="2"/>
      <c r="P71" s="2"/>
      <c r="Q71" s="2"/>
      <c r="S71" s="2"/>
      <c r="T71" s="8"/>
      <c r="V71" s="257" t="s">
        <v>75</v>
      </c>
      <c r="W71" s="258"/>
      <c r="X71" s="258"/>
      <c r="Y71" s="258"/>
      <c r="Z71" s="258"/>
      <c r="AA71" s="259"/>
      <c r="AB71" s="2"/>
      <c r="AC71" s="2"/>
    </row>
    <row r="72" spans="1:29" ht="15" customHeight="1" thickBot="1">
      <c r="A72" s="28" t="s">
        <v>125</v>
      </c>
      <c r="B72" s="29"/>
      <c r="C72" s="18">
        <v>0</v>
      </c>
      <c r="D72" s="19">
        <v>0</v>
      </c>
      <c r="E72" s="19">
        <v>0</v>
      </c>
      <c r="F72" s="87">
        <f>SUM(D72+E72)*$H$85</f>
        <v>0</v>
      </c>
      <c r="G72" s="98">
        <f>SUM(D72:F72)</f>
        <v>0</v>
      </c>
      <c r="H72" s="88">
        <f>C72*G72</f>
        <v>0</v>
      </c>
      <c r="J72" s="81" t="s">
        <v>197</v>
      </c>
      <c r="K72" s="2"/>
      <c r="L72" s="2"/>
      <c r="M72" s="2"/>
      <c r="N72" s="2"/>
      <c r="O72" s="2"/>
      <c r="P72" s="2"/>
      <c r="Q72" s="2"/>
      <c r="S72" s="2"/>
      <c r="T72" s="8"/>
      <c r="V72" s="260" t="s">
        <v>189</v>
      </c>
      <c r="W72" s="261"/>
      <c r="X72" s="262"/>
      <c r="Y72" s="237">
        <f>+'Item 1 '!Y72</f>
        <v>0</v>
      </c>
      <c r="Z72" s="312">
        <f>ROUND(Z63+Z55,0)*Y72</f>
        <v>0</v>
      </c>
      <c r="AA72" s="284"/>
      <c r="AB72" s="2"/>
      <c r="AC72" s="2"/>
    </row>
    <row r="73" spans="1:29" ht="15" customHeight="1">
      <c r="A73" s="7"/>
      <c r="B73" s="2"/>
      <c r="C73" s="2"/>
      <c r="D73" s="17"/>
      <c r="E73" s="17"/>
      <c r="F73" s="2"/>
      <c r="G73" s="14"/>
      <c r="H73" s="89"/>
      <c r="J73" s="7"/>
      <c r="K73" s="2"/>
      <c r="L73" s="107"/>
      <c r="M73" s="253"/>
      <c r="N73" s="254"/>
      <c r="O73" s="18" t="s">
        <v>29</v>
      </c>
      <c r="P73" s="172">
        <v>0</v>
      </c>
      <c r="Q73" s="235">
        <v>0</v>
      </c>
      <c r="R73" s="236">
        <v>0</v>
      </c>
      <c r="S73" s="174">
        <f>SUM(P73:Q73)*R73</f>
        <v>0</v>
      </c>
      <c r="T73" s="176" t="s">
        <v>21</v>
      </c>
      <c r="V73" s="278" t="s">
        <v>71</v>
      </c>
      <c r="W73" s="279"/>
      <c r="X73" s="280"/>
      <c r="Y73" s="26">
        <f>+'Item 1 '!Y73</f>
        <v>0</v>
      </c>
      <c r="Z73" s="281">
        <f>ROUND(Z69+Z63+Z55,0)*Y73</f>
        <v>0</v>
      </c>
      <c r="AA73" s="282"/>
      <c r="AB73" s="2"/>
      <c r="AC73" s="2"/>
    </row>
    <row r="74" spans="1:29" ht="15" customHeight="1" thickBot="1">
      <c r="A74" s="28" t="s">
        <v>120</v>
      </c>
      <c r="B74" s="29"/>
      <c r="C74" s="18">
        <v>0</v>
      </c>
      <c r="D74" s="19">
        <v>0</v>
      </c>
      <c r="E74" s="19">
        <v>0</v>
      </c>
      <c r="F74" s="87">
        <f>SUM(D74+E74)*$H$85</f>
        <v>0</v>
      </c>
      <c r="G74" s="98">
        <f>SUM(D74:F74)</f>
        <v>0</v>
      </c>
      <c r="H74" s="88">
        <f>C74*G74</f>
        <v>0</v>
      </c>
      <c r="J74" s="7"/>
      <c r="K74" s="2"/>
      <c r="L74" s="244"/>
      <c r="M74" s="253"/>
      <c r="N74" s="254"/>
      <c r="O74" s="18" t="s">
        <v>29</v>
      </c>
      <c r="P74" s="172">
        <v>0</v>
      </c>
      <c r="Q74" s="235">
        <v>0</v>
      </c>
      <c r="R74" s="236">
        <v>0</v>
      </c>
      <c r="S74" s="174">
        <f>SUM(P74:Q74)*R74</f>
        <v>0</v>
      </c>
      <c r="T74" s="176" t="s">
        <v>21</v>
      </c>
      <c r="V74" s="268" t="s">
        <v>71</v>
      </c>
      <c r="W74" s="269"/>
      <c r="X74" s="270"/>
      <c r="Y74" s="27">
        <f>+'Item 1 '!Y74</f>
        <v>0</v>
      </c>
      <c r="Z74" s="251">
        <f>ROUND(Z69+Z63+Z55,0)*Y74</f>
        <v>0</v>
      </c>
      <c r="AA74" s="252"/>
      <c r="AB74" s="2"/>
      <c r="AC74" s="2"/>
    </row>
    <row r="75" spans="1:29" ht="15" customHeight="1" thickBot="1">
      <c r="A75" s="7"/>
      <c r="B75" s="2"/>
      <c r="C75" s="2"/>
      <c r="D75" s="17"/>
      <c r="E75" s="17"/>
      <c r="F75" s="2"/>
      <c r="G75" s="14"/>
      <c r="H75" s="89"/>
      <c r="J75" s="7"/>
      <c r="K75" s="2"/>
      <c r="L75" s="107"/>
      <c r="M75" s="253"/>
      <c r="N75" s="254"/>
      <c r="O75" s="18" t="s">
        <v>29</v>
      </c>
      <c r="P75" s="172">
        <v>0</v>
      </c>
      <c r="Q75" s="235">
        <v>0</v>
      </c>
      <c r="R75" s="236">
        <v>0</v>
      </c>
      <c r="S75" s="174">
        <f>SUM(P75:Q75)*R75</f>
        <v>0</v>
      </c>
      <c r="T75" s="176" t="s">
        <v>21</v>
      </c>
      <c r="V75" s="245"/>
      <c r="W75" s="238" t="s">
        <v>1</v>
      </c>
      <c r="X75" s="239"/>
      <c r="Y75" s="3">
        <f>SUM(Y72:Y74)</f>
        <v>0</v>
      </c>
      <c r="Z75" s="276">
        <f>ROUND(Z72+Z73+Z74,0)</f>
        <v>0</v>
      </c>
      <c r="AA75" s="277"/>
      <c r="AB75" s="2"/>
      <c r="AC75" s="2"/>
    </row>
    <row r="76" spans="1:29" ht="15" customHeight="1" thickBot="1">
      <c r="A76" s="81" t="s">
        <v>150</v>
      </c>
      <c r="B76" s="2"/>
      <c r="C76" s="2"/>
      <c r="D76" s="17"/>
      <c r="E76" s="17"/>
      <c r="F76" s="2"/>
      <c r="G76" s="14"/>
      <c r="H76" s="89"/>
      <c r="J76" s="7"/>
      <c r="K76" s="2"/>
      <c r="L76" s="107"/>
      <c r="M76" s="253"/>
      <c r="N76" s="254"/>
      <c r="O76" s="18" t="s">
        <v>29</v>
      </c>
      <c r="P76" s="172">
        <v>0</v>
      </c>
      <c r="Q76" s="235">
        <v>0</v>
      </c>
      <c r="R76" s="236">
        <v>0</v>
      </c>
      <c r="S76" s="174">
        <f>SUM(P76:Q76)*R76</f>
        <v>0</v>
      </c>
      <c r="T76" s="176" t="s">
        <v>21</v>
      </c>
      <c r="V76" s="10"/>
      <c r="W76" s="2"/>
      <c r="X76" s="2"/>
      <c r="Y76" s="2"/>
      <c r="AA76" s="2"/>
      <c r="AB76" s="2"/>
      <c r="AC76" s="2"/>
    </row>
    <row r="77" spans="1:29" ht="15" customHeight="1" thickBot="1">
      <c r="A77" s="28" t="s">
        <v>168</v>
      </c>
      <c r="B77" s="29"/>
      <c r="C77" s="18">
        <v>0</v>
      </c>
      <c r="D77" s="19">
        <v>0</v>
      </c>
      <c r="E77" s="19">
        <v>0</v>
      </c>
      <c r="F77" s="87">
        <f>SUM(D77+E77)*$H$85</f>
        <v>0</v>
      </c>
      <c r="G77" s="98">
        <f>SUM(D77:F77)</f>
        <v>0</v>
      </c>
      <c r="H77" s="88">
        <f>C77*G77</f>
        <v>0</v>
      </c>
      <c r="J77" s="7"/>
      <c r="K77" s="2"/>
      <c r="L77" s="107"/>
      <c r="M77" s="253"/>
      <c r="N77" s="254"/>
      <c r="O77" s="18" t="s">
        <v>29</v>
      </c>
      <c r="P77" s="172">
        <v>0</v>
      </c>
      <c r="Q77" s="235">
        <v>0</v>
      </c>
      <c r="R77" s="236">
        <v>0</v>
      </c>
      <c r="S77" s="246">
        <f>SUM(P77:Q77)*R77</f>
        <v>0</v>
      </c>
      <c r="T77" s="247" t="s">
        <v>21</v>
      </c>
      <c r="V77" s="257" t="s">
        <v>148</v>
      </c>
      <c r="W77" s="258"/>
      <c r="X77" s="258"/>
      <c r="Y77" s="258"/>
      <c r="Z77" s="258"/>
      <c r="AA77" s="259"/>
      <c r="AB77" s="2"/>
      <c r="AC77" s="2"/>
    </row>
    <row r="78" spans="1:29" ht="15" customHeight="1">
      <c r="A78" s="28" t="s">
        <v>168</v>
      </c>
      <c r="B78" s="29"/>
      <c r="C78" s="18">
        <v>0</v>
      </c>
      <c r="D78" s="19">
        <v>0</v>
      </c>
      <c r="E78" s="19">
        <v>0</v>
      </c>
      <c r="F78" s="87">
        <f>SUM(D78+E78)*$H$85</f>
        <v>0</v>
      </c>
      <c r="G78" s="98">
        <f>SUM(D78:F78)</f>
        <v>0</v>
      </c>
      <c r="H78" s="88">
        <f>C78*G78</f>
        <v>0</v>
      </c>
      <c r="J78" s="7"/>
      <c r="K78" s="2"/>
      <c r="L78" s="13"/>
      <c r="M78" s="2"/>
      <c r="N78" s="2"/>
      <c r="O78" s="2"/>
      <c r="P78" s="2"/>
      <c r="Q78" s="173"/>
      <c r="R78" s="173" t="s">
        <v>5</v>
      </c>
      <c r="S78" s="175">
        <f>SUM(S73:S77)</f>
        <v>0</v>
      </c>
      <c r="T78" s="16" t="s">
        <v>21</v>
      </c>
      <c r="V78" s="260" t="s">
        <v>143</v>
      </c>
      <c r="W78" s="261"/>
      <c r="X78" s="262"/>
      <c r="Y78" s="243">
        <f>+'Item 1 '!Y78</f>
        <v>0</v>
      </c>
      <c r="Z78" s="283">
        <f>ROUND(Z75+Z69+Z63+Z55,0)*Y78</f>
        <v>0</v>
      </c>
      <c r="AA78" s="284"/>
      <c r="AB78" s="2"/>
      <c r="AC78" s="2"/>
    </row>
    <row r="79" spans="1:29" ht="15" customHeight="1" thickBot="1">
      <c r="A79" s="28" t="s">
        <v>168</v>
      </c>
      <c r="B79" s="29"/>
      <c r="C79" s="18">
        <v>0</v>
      </c>
      <c r="D79" s="19">
        <v>0</v>
      </c>
      <c r="E79" s="19">
        <v>0</v>
      </c>
      <c r="F79" s="87">
        <f>SUM(D79+E79)*$H$85</f>
        <v>0</v>
      </c>
      <c r="G79" s="98">
        <f>SUM(D79:F79)</f>
        <v>0</v>
      </c>
      <c r="H79" s="132">
        <f>C79*G79</f>
        <v>0</v>
      </c>
      <c r="J79" s="81" t="s">
        <v>197</v>
      </c>
      <c r="K79" s="2"/>
      <c r="L79" s="2"/>
      <c r="M79" s="2"/>
      <c r="N79" s="2"/>
      <c r="O79" s="2"/>
      <c r="P79" s="2"/>
      <c r="Q79" s="2"/>
      <c r="R79" s="2"/>
      <c r="S79" s="2"/>
      <c r="T79" s="8"/>
      <c r="V79" s="166" t="s">
        <v>144</v>
      </c>
      <c r="W79" s="167"/>
      <c r="X79" s="168"/>
      <c r="Y79" s="243">
        <f>+'Item 1 '!Y79</f>
        <v>0</v>
      </c>
      <c r="Z79" s="251">
        <f>ROUND(Z75+Z69+Z63+Z55,0)*Y79</f>
        <v>0</v>
      </c>
      <c r="AA79" s="252"/>
      <c r="AB79" s="2"/>
      <c r="AC79" s="2"/>
    </row>
    <row r="80" spans="1:29" ht="15" customHeight="1" thickBot="1">
      <c r="A80" s="7"/>
      <c r="B80" s="2"/>
      <c r="C80" s="2"/>
      <c r="D80" s="2"/>
      <c r="E80" s="2"/>
      <c r="F80" s="327" t="s">
        <v>5</v>
      </c>
      <c r="G80" s="327"/>
      <c r="H80" s="89">
        <f>SUM(H77:H79)</f>
        <v>0</v>
      </c>
      <c r="J80" s="7"/>
      <c r="K80" s="2"/>
      <c r="L80" s="107"/>
      <c r="M80" s="253"/>
      <c r="N80" s="254"/>
      <c r="O80" s="18" t="s">
        <v>29</v>
      </c>
      <c r="P80" s="172">
        <v>0</v>
      </c>
      <c r="Q80" s="235">
        <v>0</v>
      </c>
      <c r="R80" s="236">
        <v>0</v>
      </c>
      <c r="S80" s="174">
        <f>SUM(P80:Q80)*R80</f>
        <v>0</v>
      </c>
      <c r="T80" s="176" t="s">
        <v>21</v>
      </c>
      <c r="V80" s="15"/>
      <c r="W80" s="255" t="s">
        <v>1</v>
      </c>
      <c r="X80" s="256"/>
      <c r="Y80" s="24">
        <f>SUM(Y78:Y79)</f>
        <v>0</v>
      </c>
      <c r="Z80" s="276">
        <f>ROUND(Z78+Z79,0)</f>
        <v>0</v>
      </c>
      <c r="AA80" s="277"/>
      <c r="AB80" s="2"/>
      <c r="AC80" s="2"/>
    </row>
    <row r="81" spans="1:29" ht="15" customHeight="1" thickBot="1">
      <c r="A81" s="291" t="s">
        <v>169</v>
      </c>
      <c r="B81" s="326"/>
      <c r="C81" s="326"/>
      <c r="D81" s="326"/>
      <c r="E81" s="326"/>
      <c r="F81" s="326"/>
      <c r="G81" s="326"/>
      <c r="H81" s="292"/>
      <c r="J81" s="7"/>
      <c r="K81" s="2"/>
      <c r="L81" s="107"/>
      <c r="M81" s="253"/>
      <c r="N81" s="254"/>
      <c r="O81" s="18" t="s">
        <v>29</v>
      </c>
      <c r="P81" s="172">
        <v>0</v>
      </c>
      <c r="Q81" s="235">
        <v>0</v>
      </c>
      <c r="R81" s="236">
        <v>0</v>
      </c>
      <c r="S81" s="174">
        <f>SUM(P81:Q81)*R81</f>
        <v>0</v>
      </c>
      <c r="T81" s="176" t="s">
        <v>21</v>
      </c>
      <c r="V81" s="2"/>
      <c r="AA81" s="2"/>
      <c r="AB81" s="2"/>
      <c r="AC81" s="2"/>
    </row>
    <row r="82" spans="1:29" ht="15" customHeight="1" thickBot="1">
      <c r="A82" s="160" t="s">
        <v>99</v>
      </c>
      <c r="B82" s="161" t="s">
        <v>101</v>
      </c>
      <c r="C82" s="407" t="s">
        <v>102</v>
      </c>
      <c r="D82" s="408"/>
      <c r="E82" s="409"/>
      <c r="F82" s="405" t="s">
        <v>170</v>
      </c>
      <c r="G82" s="406"/>
      <c r="H82" s="158" t="s">
        <v>9</v>
      </c>
      <c r="J82" s="7"/>
      <c r="K82" s="2"/>
      <c r="L82" s="107"/>
      <c r="M82" s="253"/>
      <c r="N82" s="254"/>
      <c r="O82" s="18" t="s">
        <v>29</v>
      </c>
      <c r="P82" s="172">
        <v>0</v>
      </c>
      <c r="Q82" s="235">
        <v>0</v>
      </c>
      <c r="R82" s="236">
        <v>0</v>
      </c>
      <c r="S82" s="174">
        <f>SUM(P82:Q82)*R82</f>
        <v>0</v>
      </c>
      <c r="T82" s="176" t="s">
        <v>21</v>
      </c>
      <c r="V82" s="10"/>
      <c r="W82" s="2"/>
      <c r="X82" s="2"/>
      <c r="Y82" s="2"/>
      <c r="AA82" s="2"/>
      <c r="AB82" s="2"/>
      <c r="AC82" s="2"/>
    </row>
    <row r="83" spans="1:29" ht="14.25" customHeight="1" thickBot="1">
      <c r="A83" s="150">
        <f>+'Item 1 '!A83</f>
        <v>0.062</v>
      </c>
      <c r="B83" s="186">
        <f>+'Item 1 '!B83</f>
        <v>0.008</v>
      </c>
      <c r="C83" s="28" t="s">
        <v>163</v>
      </c>
      <c r="D83" s="163">
        <f>+'Item 1 '!D83</f>
        <v>0</v>
      </c>
      <c r="E83" s="147" t="s">
        <v>165</v>
      </c>
      <c r="F83" s="324">
        <f>+'Item 1 '!F83:G83</f>
        <v>0</v>
      </c>
      <c r="G83" s="325"/>
      <c r="H83" s="159" t="s">
        <v>166</v>
      </c>
      <c r="J83" s="7"/>
      <c r="K83" s="2"/>
      <c r="L83" s="244"/>
      <c r="M83" s="253"/>
      <c r="N83" s="254"/>
      <c r="O83" s="18" t="s">
        <v>29</v>
      </c>
      <c r="P83" s="172">
        <v>0</v>
      </c>
      <c r="Q83" s="235">
        <v>0</v>
      </c>
      <c r="R83" s="236">
        <v>0</v>
      </c>
      <c r="S83" s="174">
        <f>SUM(P83:Q83)*R83</f>
        <v>0</v>
      </c>
      <c r="T83" s="176" t="s">
        <v>21</v>
      </c>
      <c r="V83" s="271" t="s">
        <v>3</v>
      </c>
      <c r="W83" s="272"/>
      <c r="X83" s="273"/>
      <c r="Y83" s="141">
        <f>+Y80+Y75+Y69+Y63</f>
        <v>0</v>
      </c>
      <c r="Z83" s="274">
        <f>ROUND(Z80+Z75+Z69+Z63+Z55,0)</f>
        <v>0</v>
      </c>
      <c r="AA83" s="275"/>
      <c r="AB83" s="56"/>
      <c r="AC83" s="2"/>
    </row>
    <row r="84" spans="1:29" ht="15" customHeight="1" thickBot="1">
      <c r="A84" s="162" t="s">
        <v>100</v>
      </c>
      <c r="B84" s="161" t="s">
        <v>103</v>
      </c>
      <c r="C84" s="7" t="s">
        <v>164</v>
      </c>
      <c r="D84" s="164">
        <f>+'Item 1 '!D84</f>
        <v>0</v>
      </c>
      <c r="E84" s="147" t="s">
        <v>87</v>
      </c>
      <c r="F84" s="424">
        <f>+'Item 1 '!F85:G85</f>
        <v>0</v>
      </c>
      <c r="G84" s="406"/>
      <c r="H84" s="80" t="s">
        <v>167</v>
      </c>
      <c r="J84" s="7"/>
      <c r="K84" s="2"/>
      <c r="L84" s="107"/>
      <c r="M84" s="253"/>
      <c r="N84" s="254"/>
      <c r="O84" s="18" t="s">
        <v>29</v>
      </c>
      <c r="P84" s="172">
        <v>0</v>
      </c>
      <c r="Q84" s="235">
        <v>0</v>
      </c>
      <c r="R84" s="236">
        <v>0</v>
      </c>
      <c r="S84" s="246">
        <f>SUM(P84:Q84)*R84</f>
        <v>0</v>
      </c>
      <c r="T84" s="247" t="s">
        <v>21</v>
      </c>
      <c r="V84" s="263" t="s">
        <v>28</v>
      </c>
      <c r="W84" s="264"/>
      <c r="X84" s="264"/>
      <c r="Y84" s="265"/>
      <c r="Z84" s="328">
        <f>ROUND(Z80+Z79+Z78+Z75+Z74+Z73+Z72+Z69+Z68+Z67+Z66+Z63+Z62+Z56+Z55,0)/2</f>
        <v>0</v>
      </c>
      <c r="AA84" s="329"/>
      <c r="AB84" s="2"/>
      <c r="AC84" s="2"/>
    </row>
    <row r="85" spans="1:29" ht="15" customHeight="1" thickBot="1">
      <c r="A85" s="150">
        <f>+'Item 1 '!A85</f>
        <v>0.0145</v>
      </c>
      <c r="B85" s="186">
        <f>+'Item 1 '!B85</f>
        <v>0</v>
      </c>
      <c r="C85" s="9" t="s">
        <v>162</v>
      </c>
      <c r="D85" s="165">
        <f>+'Item 1 '!D85</f>
        <v>50000</v>
      </c>
      <c r="E85" s="149">
        <f>SUM(D84*D83)/D85</f>
        <v>0</v>
      </c>
      <c r="F85" s="324">
        <v>0</v>
      </c>
      <c r="G85" s="325"/>
      <c r="H85" s="151">
        <f>+F85+F83+B83+B85+A85+A83+E85</f>
        <v>0.08449999999999999</v>
      </c>
      <c r="J85" s="9"/>
      <c r="K85" s="10"/>
      <c r="L85" s="179"/>
      <c r="M85" s="10"/>
      <c r="N85" s="10"/>
      <c r="O85" s="10"/>
      <c r="P85" s="10"/>
      <c r="Q85" s="180"/>
      <c r="R85" s="180" t="s">
        <v>5</v>
      </c>
      <c r="S85" s="181">
        <f>SUM(S80:S84)</f>
        <v>0</v>
      </c>
      <c r="T85" s="182" t="s">
        <v>21</v>
      </c>
      <c r="V85" s="263" t="s">
        <v>157</v>
      </c>
      <c r="W85" s="264"/>
      <c r="X85" s="264"/>
      <c r="Y85" s="265"/>
      <c r="Z85" s="266">
        <f>ROUND(Z83-Z84,0)</f>
        <v>0</v>
      </c>
      <c r="AA85" s="267"/>
      <c r="AB85" s="2"/>
      <c r="AC85" s="2"/>
    </row>
    <row r="86" spans="1:29" ht="15" customHeight="1" thickBot="1">
      <c r="A86" s="217"/>
      <c r="B86" s="217"/>
      <c r="C86" s="209"/>
      <c r="D86" s="219"/>
      <c r="E86" s="217"/>
      <c r="F86" s="217"/>
      <c r="G86" s="217"/>
      <c r="H86" s="220"/>
      <c r="I86" s="209"/>
      <c r="J86" s="209"/>
      <c r="K86" s="209"/>
      <c r="L86" s="210"/>
      <c r="M86" s="209"/>
      <c r="N86" s="209"/>
      <c r="O86" s="221"/>
      <c r="P86" s="221"/>
      <c r="Q86" s="222"/>
      <c r="R86" s="223"/>
      <c r="S86" s="209"/>
      <c r="T86" s="224"/>
      <c r="U86" s="224"/>
      <c r="V86" s="224"/>
      <c r="W86" s="224"/>
      <c r="X86" s="218"/>
      <c r="Y86" s="209"/>
      <c r="Z86" s="209"/>
      <c r="AA86" s="209"/>
      <c r="AB86" s="2"/>
      <c r="AC86" s="2"/>
    </row>
    <row r="87" spans="1:28" ht="15" customHeight="1" thickBot="1">
      <c r="A87" s="45" t="s">
        <v>78</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94"/>
      <c r="AB87" s="2"/>
    </row>
    <row r="88" spans="1:28" ht="15" customHeight="1">
      <c r="A88" s="22">
        <v>1</v>
      </c>
      <c r="B88" s="22"/>
      <c r="C88" s="22"/>
      <c r="D88" s="22"/>
      <c r="E88" s="95"/>
      <c r="F88" s="95"/>
      <c r="G88" s="95"/>
      <c r="H88" s="95"/>
      <c r="I88" s="95"/>
      <c r="J88" s="95"/>
      <c r="K88" s="95"/>
      <c r="L88" s="95"/>
      <c r="M88" s="95"/>
      <c r="N88" s="95"/>
      <c r="O88" s="95"/>
      <c r="P88" s="95"/>
      <c r="Q88" s="95"/>
      <c r="R88" s="95"/>
      <c r="S88" s="95"/>
      <c r="T88" s="95"/>
      <c r="U88" s="95"/>
      <c r="V88" s="95"/>
      <c r="W88" s="95"/>
      <c r="X88" s="95"/>
      <c r="Y88" s="95"/>
      <c r="Z88" s="95"/>
      <c r="AA88" s="95"/>
      <c r="AB88" s="43"/>
    </row>
    <row r="89" spans="1:28" ht="15" customHeight="1">
      <c r="A89" s="22">
        <v>2</v>
      </c>
      <c r="B89" s="22"/>
      <c r="C89" s="22"/>
      <c r="D89" s="22"/>
      <c r="E89" s="96"/>
      <c r="F89" s="96"/>
      <c r="G89" s="96"/>
      <c r="H89" s="96"/>
      <c r="I89" s="96"/>
      <c r="J89" s="96"/>
      <c r="K89" s="96"/>
      <c r="L89" s="96"/>
      <c r="M89" s="96"/>
      <c r="N89" s="96"/>
      <c r="O89" s="96"/>
      <c r="P89" s="96"/>
      <c r="Q89" s="96"/>
      <c r="X89" s="96"/>
      <c r="Y89" s="96"/>
      <c r="Z89" s="96"/>
      <c r="AA89" s="96"/>
      <c r="AB89" s="43"/>
    </row>
    <row r="90" spans="1:28" ht="15" customHeight="1">
      <c r="A90" s="22">
        <v>3</v>
      </c>
      <c r="B90" s="22"/>
      <c r="C90" s="22"/>
      <c r="D90" s="22"/>
      <c r="E90" s="96"/>
      <c r="F90" s="96"/>
      <c r="G90" s="96"/>
      <c r="H90" s="96"/>
      <c r="I90" s="96"/>
      <c r="J90" s="96"/>
      <c r="K90" s="96"/>
      <c r="L90" s="96"/>
      <c r="M90" s="96"/>
      <c r="N90" s="96"/>
      <c r="O90" s="96"/>
      <c r="P90" s="96"/>
      <c r="Q90" s="96"/>
      <c r="X90" s="96"/>
      <c r="Y90" s="96"/>
      <c r="Z90" s="96"/>
      <c r="AA90" s="96"/>
      <c r="AB90" s="43"/>
    </row>
    <row r="91" spans="1:28" ht="15" customHeight="1">
      <c r="A91" s="22">
        <v>4</v>
      </c>
      <c r="B91" s="22"/>
      <c r="C91" s="22"/>
      <c r="D91" s="22"/>
      <c r="E91" s="96"/>
      <c r="F91" s="96"/>
      <c r="G91" s="96"/>
      <c r="H91" s="96"/>
      <c r="I91" s="96"/>
      <c r="J91" s="96"/>
      <c r="K91" s="96"/>
      <c r="L91" s="96"/>
      <c r="M91" s="96"/>
      <c r="N91" s="96"/>
      <c r="O91" s="96"/>
      <c r="P91" s="96"/>
      <c r="Q91" s="96"/>
      <c r="X91" s="96"/>
      <c r="Y91" s="96"/>
      <c r="Z91" s="96"/>
      <c r="AA91" s="96"/>
      <c r="AB91" s="43"/>
    </row>
    <row r="92" spans="1:28" ht="15" customHeight="1">
      <c r="A92" s="22">
        <v>5</v>
      </c>
      <c r="B92" s="22"/>
      <c r="C92" s="22"/>
      <c r="D92" s="22"/>
      <c r="H92" s="96"/>
      <c r="I92" s="96"/>
      <c r="J92" s="96"/>
      <c r="K92" s="96"/>
      <c r="L92" s="96"/>
      <c r="M92" s="96"/>
      <c r="N92" s="96"/>
      <c r="O92" s="96"/>
      <c r="P92" s="96"/>
      <c r="Q92" s="96"/>
      <c r="X92" s="96"/>
      <c r="Y92" s="96"/>
      <c r="Z92" s="96"/>
      <c r="AA92" s="96"/>
      <c r="AB92" s="43"/>
    </row>
    <row r="93" spans="1:28" ht="15" customHeight="1">
      <c r="A93" s="22">
        <v>6</v>
      </c>
      <c r="B93" s="22"/>
      <c r="C93" s="22"/>
      <c r="D93" s="22"/>
      <c r="H93" s="96"/>
      <c r="I93" s="96"/>
      <c r="J93" s="96"/>
      <c r="K93" s="96"/>
      <c r="L93" s="96"/>
      <c r="M93" s="96"/>
      <c r="N93" s="96"/>
      <c r="O93" s="96"/>
      <c r="P93" s="96"/>
      <c r="Q93" s="96"/>
      <c r="X93" s="96"/>
      <c r="Y93" s="96"/>
      <c r="Z93" s="96"/>
      <c r="AA93" s="96"/>
      <c r="AB93" s="43"/>
    </row>
    <row r="94" spans="1:28" ht="15" customHeight="1">
      <c r="A94" s="22">
        <v>7</v>
      </c>
      <c r="B94" s="22"/>
      <c r="C94" s="22"/>
      <c r="D94" s="22"/>
      <c r="E94" s="96"/>
      <c r="F94" s="96"/>
      <c r="G94" s="96"/>
      <c r="H94" s="96"/>
      <c r="I94" s="96"/>
      <c r="J94" s="96"/>
      <c r="K94" s="96"/>
      <c r="L94" s="96"/>
      <c r="M94" s="96"/>
      <c r="N94" s="96"/>
      <c r="O94" s="96"/>
      <c r="P94" s="96"/>
      <c r="Q94" s="96"/>
      <c r="R94" s="96"/>
      <c r="S94" s="96"/>
      <c r="T94" s="96"/>
      <c r="U94" s="96"/>
      <c r="V94" s="96"/>
      <c r="W94" s="96"/>
      <c r="X94" s="96"/>
      <c r="Y94" s="96"/>
      <c r="Z94" s="96"/>
      <c r="AA94" s="96"/>
      <c r="AB94" s="43"/>
    </row>
    <row r="95" spans="1:28" ht="15" customHeight="1">
      <c r="A95" s="22">
        <v>8</v>
      </c>
      <c r="B95" s="22"/>
      <c r="C95" s="22"/>
      <c r="D95" s="22"/>
      <c r="E95" s="96"/>
      <c r="F95" s="96"/>
      <c r="G95" s="96"/>
      <c r="H95" s="96"/>
      <c r="I95" s="96"/>
      <c r="J95" s="96"/>
      <c r="K95" s="96"/>
      <c r="L95" s="96"/>
      <c r="M95" s="96"/>
      <c r="N95" s="96"/>
      <c r="O95" s="96"/>
      <c r="P95" s="96"/>
      <c r="Q95" s="96"/>
      <c r="R95" s="96"/>
      <c r="S95" s="96"/>
      <c r="T95" s="96"/>
      <c r="U95" s="96"/>
      <c r="V95" s="96"/>
      <c r="W95" s="96"/>
      <c r="X95" s="96"/>
      <c r="Y95" s="96"/>
      <c r="Z95" s="96"/>
      <c r="AA95" s="96"/>
      <c r="AB95" s="43"/>
    </row>
    <row r="96" spans="1:28" ht="15" customHeight="1">
      <c r="A96" s="22">
        <v>9</v>
      </c>
      <c r="B96" s="22"/>
      <c r="C96" s="22"/>
      <c r="D96" s="22"/>
      <c r="E96" s="96"/>
      <c r="F96" s="96"/>
      <c r="G96" s="96"/>
      <c r="H96" s="96"/>
      <c r="I96" s="96"/>
      <c r="J96" s="96"/>
      <c r="K96" s="96"/>
      <c r="L96" s="96"/>
      <c r="M96" s="96"/>
      <c r="N96" s="96"/>
      <c r="O96" s="96"/>
      <c r="P96" s="96"/>
      <c r="Q96" s="96"/>
      <c r="R96" s="96"/>
      <c r="S96" s="96"/>
      <c r="T96" s="96"/>
      <c r="U96" s="96"/>
      <c r="V96" s="96"/>
      <c r="W96" s="96"/>
      <c r="X96" s="96"/>
      <c r="Y96" s="96"/>
      <c r="Z96" s="96"/>
      <c r="AA96" s="96"/>
      <c r="AB96" s="43"/>
    </row>
    <row r="97" spans="1:28" ht="15" customHeight="1">
      <c r="A97" s="22">
        <v>10</v>
      </c>
      <c r="B97" s="22"/>
      <c r="C97" s="22"/>
      <c r="D97" s="22"/>
      <c r="E97" s="96"/>
      <c r="F97" s="96"/>
      <c r="G97" s="96"/>
      <c r="H97" s="96"/>
      <c r="I97" s="96"/>
      <c r="J97" s="96"/>
      <c r="K97" s="96"/>
      <c r="L97" s="96"/>
      <c r="M97" s="96"/>
      <c r="N97" s="96"/>
      <c r="O97" s="96"/>
      <c r="P97" s="96"/>
      <c r="Q97" s="96"/>
      <c r="R97" s="96"/>
      <c r="S97" s="96"/>
      <c r="T97" s="96"/>
      <c r="U97" s="96"/>
      <c r="V97" s="96"/>
      <c r="W97" s="96"/>
      <c r="X97" s="96"/>
      <c r="Y97" s="96"/>
      <c r="Z97" s="96"/>
      <c r="AA97" s="96"/>
      <c r="AB97" s="43"/>
    </row>
    <row r="98" spans="1:28" ht="15" customHeight="1">
      <c r="A98" s="22">
        <v>11</v>
      </c>
      <c r="B98" s="22"/>
      <c r="C98" s="22"/>
      <c r="D98" s="22"/>
      <c r="E98" s="96"/>
      <c r="F98" s="96"/>
      <c r="G98" s="96"/>
      <c r="H98" s="96"/>
      <c r="I98" s="96"/>
      <c r="J98" s="96"/>
      <c r="K98" s="96"/>
      <c r="L98" s="96"/>
      <c r="M98" s="96"/>
      <c r="N98" s="96"/>
      <c r="O98" s="96"/>
      <c r="P98" s="96"/>
      <c r="Q98" s="96"/>
      <c r="R98" s="96"/>
      <c r="S98" s="96"/>
      <c r="T98" s="96"/>
      <c r="U98" s="96"/>
      <c r="V98" s="96"/>
      <c r="W98" s="96"/>
      <c r="X98" s="96"/>
      <c r="Y98" s="96"/>
      <c r="Z98" s="96"/>
      <c r="AA98" s="96"/>
      <c r="AB98" s="43"/>
    </row>
    <row r="99" spans="1:28" ht="15" customHeight="1">
      <c r="A99" s="22">
        <v>12</v>
      </c>
      <c r="B99" s="22"/>
      <c r="C99" s="22"/>
      <c r="D99" s="22"/>
      <c r="E99" s="96"/>
      <c r="F99" s="96"/>
      <c r="G99" s="96"/>
      <c r="H99" s="96"/>
      <c r="I99" s="96"/>
      <c r="J99" s="96"/>
      <c r="K99" s="96"/>
      <c r="L99" s="96"/>
      <c r="M99" s="96"/>
      <c r="N99" s="96"/>
      <c r="O99" s="96"/>
      <c r="P99" s="96"/>
      <c r="Q99" s="96"/>
      <c r="R99" s="96"/>
      <c r="S99" s="96"/>
      <c r="T99" s="96"/>
      <c r="U99" s="96"/>
      <c r="V99" s="96"/>
      <c r="W99" s="96"/>
      <c r="X99" s="96"/>
      <c r="Y99" s="96"/>
      <c r="Z99" s="96"/>
      <c r="AA99" s="96"/>
      <c r="AB99" s="43"/>
    </row>
    <row r="100" spans="1:28" ht="15" customHeight="1">
      <c r="A100" s="22">
        <v>13</v>
      </c>
      <c r="B100" s="22"/>
      <c r="C100" s="22"/>
      <c r="D100" s="22"/>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43"/>
    </row>
    <row r="101" spans="1:28" ht="15" customHeight="1">
      <c r="A101" s="22">
        <v>14</v>
      </c>
      <c r="B101" s="22"/>
      <c r="C101" s="22"/>
      <c r="D101" s="22"/>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43"/>
    </row>
    <row r="102" spans="1:28" ht="15" customHeight="1">
      <c r="A102" s="22">
        <v>15</v>
      </c>
      <c r="B102" s="13"/>
      <c r="C102" s="13"/>
      <c r="D102" s="13"/>
      <c r="E102" s="29"/>
      <c r="F102" s="29"/>
      <c r="G102" s="96"/>
      <c r="H102" s="96"/>
      <c r="I102" s="96"/>
      <c r="J102" s="96"/>
      <c r="K102" s="96"/>
      <c r="L102" s="96"/>
      <c r="M102" s="96"/>
      <c r="N102" s="96"/>
      <c r="O102" s="96"/>
      <c r="P102" s="96"/>
      <c r="Q102" s="96"/>
      <c r="R102" s="96"/>
      <c r="S102" s="96"/>
      <c r="T102" s="96"/>
      <c r="U102" s="96"/>
      <c r="V102" s="96"/>
      <c r="W102" s="96"/>
      <c r="X102" s="96"/>
      <c r="Y102" s="96"/>
      <c r="Z102" s="96"/>
      <c r="AA102" s="96"/>
      <c r="AB102" s="43"/>
    </row>
    <row r="103" spans="2:6" ht="15">
      <c r="B103" s="2"/>
      <c r="C103" s="2"/>
      <c r="D103" s="2"/>
      <c r="E103" s="2"/>
      <c r="F103" s="2"/>
    </row>
    <row r="104" spans="2:6" ht="15">
      <c r="B104" s="2"/>
      <c r="C104" s="23"/>
      <c r="D104" s="23"/>
      <c r="E104" s="23"/>
      <c r="F104" s="2"/>
    </row>
    <row r="105" spans="2:6" ht="15">
      <c r="B105" s="2"/>
      <c r="C105" s="29"/>
      <c r="D105" s="29"/>
      <c r="E105" s="5"/>
      <c r="F105" s="2"/>
    </row>
    <row r="106" spans="2:6" ht="15">
      <c r="B106" s="2"/>
      <c r="C106" s="2"/>
      <c r="D106" s="2"/>
      <c r="E106" s="4"/>
      <c r="F106" s="2"/>
    </row>
    <row r="107" spans="2:6" ht="15">
      <c r="B107" s="2"/>
      <c r="C107" s="29"/>
      <c r="D107" s="29"/>
      <c r="E107" s="5"/>
      <c r="F107" s="2"/>
    </row>
    <row r="108" spans="2:6" ht="15">
      <c r="B108" s="2"/>
      <c r="C108" s="29"/>
      <c r="D108" s="29"/>
      <c r="E108" s="5"/>
      <c r="F108" s="2"/>
    </row>
    <row r="109" spans="2:6" ht="15">
      <c r="B109" s="2"/>
      <c r="C109" s="29"/>
      <c r="D109" s="29"/>
      <c r="E109" s="17"/>
      <c r="F109" s="2"/>
    </row>
    <row r="110" spans="2:6" ht="15">
      <c r="B110" s="2"/>
      <c r="C110" s="2"/>
      <c r="D110" s="2"/>
      <c r="E110" s="2"/>
      <c r="F110" s="2"/>
    </row>
    <row r="111" spans="2:6" ht="15">
      <c r="B111" s="2"/>
      <c r="C111" s="23"/>
      <c r="D111" s="23"/>
      <c r="E111" s="157"/>
      <c r="F111" s="2"/>
    </row>
    <row r="112" spans="2:6" ht="15">
      <c r="B112" s="2"/>
      <c r="C112" s="2"/>
      <c r="D112" s="2"/>
      <c r="E112" s="2"/>
      <c r="F112" s="2"/>
    </row>
    <row r="114" spans="3:5" ht="15">
      <c r="C114" s="22"/>
      <c r="D114" s="22"/>
      <c r="E114" s="96"/>
    </row>
    <row r="115" spans="3:5" ht="15">
      <c r="C115" s="323"/>
      <c r="D115" s="323"/>
      <c r="E115" s="6"/>
    </row>
    <row r="116" spans="3:5" ht="15">
      <c r="C116" s="323"/>
      <c r="D116" s="323"/>
      <c r="E116" s="6"/>
    </row>
    <row r="117" ht="15">
      <c r="E117" s="142"/>
    </row>
    <row r="118" spans="3:5" ht="15">
      <c r="C118" s="323"/>
      <c r="D118" s="323"/>
      <c r="E118" s="6"/>
    </row>
    <row r="120" spans="3:5" ht="15">
      <c r="C120" s="323"/>
      <c r="D120" s="323"/>
      <c r="E120" s="143"/>
    </row>
    <row r="122" spans="3:5" ht="15">
      <c r="C122" s="144"/>
      <c r="D122" s="144"/>
      <c r="E122" s="145"/>
    </row>
  </sheetData>
  <sheetProtection/>
  <mergeCells count="248">
    <mergeCell ref="A1:C1"/>
    <mergeCell ref="D1:G1"/>
    <mergeCell ref="H1:I1"/>
    <mergeCell ref="J1:K1"/>
    <mergeCell ref="L1:AA2"/>
    <mergeCell ref="A2:C2"/>
    <mergeCell ref="D2:E2"/>
    <mergeCell ref="H2:I2"/>
    <mergeCell ref="AN2:AX2"/>
    <mergeCell ref="A3:AA3"/>
    <mergeCell ref="A4:R4"/>
    <mergeCell ref="S4:AA4"/>
    <mergeCell ref="A5:C5"/>
    <mergeCell ref="A6:B6"/>
    <mergeCell ref="D6:F6"/>
    <mergeCell ref="H6:I6"/>
    <mergeCell ref="K6:N6"/>
    <mergeCell ref="P6:Q6"/>
    <mergeCell ref="A7:B7"/>
    <mergeCell ref="D7:F7"/>
    <mergeCell ref="H7:I7"/>
    <mergeCell ref="K7:N7"/>
    <mergeCell ref="P7:Q7"/>
    <mergeCell ref="T7:V7"/>
    <mergeCell ref="H8:I8"/>
    <mergeCell ref="K8:N8"/>
    <mergeCell ref="P8:Q8"/>
    <mergeCell ref="T8:V8"/>
    <mergeCell ref="T6:V6"/>
    <mergeCell ref="X6:Z6"/>
    <mergeCell ref="X7:Z7"/>
    <mergeCell ref="X8:Z8"/>
    <mergeCell ref="A9:B9"/>
    <mergeCell ref="D9:F9"/>
    <mergeCell ref="H9:I9"/>
    <mergeCell ref="K9:N9"/>
    <mergeCell ref="P9:Q9"/>
    <mergeCell ref="T9:V9"/>
    <mergeCell ref="X9:Z9"/>
    <mergeCell ref="A8:B8"/>
    <mergeCell ref="D8:F8"/>
    <mergeCell ref="T11:V11"/>
    <mergeCell ref="X11:Z11"/>
    <mergeCell ref="A10:B10"/>
    <mergeCell ref="D10:F10"/>
    <mergeCell ref="H10:I10"/>
    <mergeCell ref="K10:N10"/>
    <mergeCell ref="P10:Q10"/>
    <mergeCell ref="X12:Z12"/>
    <mergeCell ref="T10:V10"/>
    <mergeCell ref="H12:I12"/>
    <mergeCell ref="K12:N12"/>
    <mergeCell ref="P12:Q12"/>
    <mergeCell ref="T12:V12"/>
    <mergeCell ref="X10:Z10"/>
    <mergeCell ref="T13:V13"/>
    <mergeCell ref="A11:B11"/>
    <mergeCell ref="D11:F11"/>
    <mergeCell ref="H11:I11"/>
    <mergeCell ref="K11:N11"/>
    <mergeCell ref="P11:Q11"/>
    <mergeCell ref="A12:B12"/>
    <mergeCell ref="D12:F12"/>
    <mergeCell ref="A14:B14"/>
    <mergeCell ref="D14:F14"/>
    <mergeCell ref="H14:I14"/>
    <mergeCell ref="K14:N14"/>
    <mergeCell ref="A13:B13"/>
    <mergeCell ref="D13:F13"/>
    <mergeCell ref="H13:I13"/>
    <mergeCell ref="K13:N13"/>
    <mergeCell ref="D15:F15"/>
    <mergeCell ref="H15:I15"/>
    <mergeCell ref="K15:N15"/>
    <mergeCell ref="P15:Q15"/>
    <mergeCell ref="T15:V17"/>
    <mergeCell ref="X13:Z13"/>
    <mergeCell ref="P14:Q14"/>
    <mergeCell ref="T14:V14"/>
    <mergeCell ref="X14:Z14"/>
    <mergeCell ref="P13:Q13"/>
    <mergeCell ref="X15:Z15"/>
    <mergeCell ref="A16:B16"/>
    <mergeCell ref="D16:F16"/>
    <mergeCell ref="A17:B17"/>
    <mergeCell ref="D17:F17"/>
    <mergeCell ref="H17:I17"/>
    <mergeCell ref="K17:N17"/>
    <mergeCell ref="P17:Q17"/>
    <mergeCell ref="X17:Z17"/>
    <mergeCell ref="A15:B15"/>
    <mergeCell ref="U20:X20"/>
    <mergeCell ref="H21:I21"/>
    <mergeCell ref="M21:N21"/>
    <mergeCell ref="Q21:R21"/>
    <mergeCell ref="H16:I16"/>
    <mergeCell ref="K16:N16"/>
    <mergeCell ref="P16:Q16"/>
    <mergeCell ref="X16:Z16"/>
    <mergeCell ref="Y21:AA21"/>
    <mergeCell ref="B22:E22"/>
    <mergeCell ref="B23:E23"/>
    <mergeCell ref="Y23:Z23"/>
    <mergeCell ref="B24:E24"/>
    <mergeCell ref="Y24:Z24"/>
    <mergeCell ref="B20:E21"/>
    <mergeCell ref="F20:G21"/>
    <mergeCell ref="H20:L20"/>
    <mergeCell ref="M20:P20"/>
    <mergeCell ref="Q20:T20"/>
    <mergeCell ref="B25:E25"/>
    <mergeCell ref="Y25:Z25"/>
    <mergeCell ref="B26:E26"/>
    <mergeCell ref="Y26:Z26"/>
    <mergeCell ref="B27:E27"/>
    <mergeCell ref="Y27:Z27"/>
    <mergeCell ref="B28:E28"/>
    <mergeCell ref="Y28:Z28"/>
    <mergeCell ref="B29:E29"/>
    <mergeCell ref="B30:E30"/>
    <mergeCell ref="Y30:Z30"/>
    <mergeCell ref="B31:E31"/>
    <mergeCell ref="Y31:Z31"/>
    <mergeCell ref="B32:E32"/>
    <mergeCell ref="Y32:Z32"/>
    <mergeCell ref="B33:E33"/>
    <mergeCell ref="Y33:Z33"/>
    <mergeCell ref="B34:E34"/>
    <mergeCell ref="Y34:Z34"/>
    <mergeCell ref="B35:E35"/>
    <mergeCell ref="Y35:Z35"/>
    <mergeCell ref="B36:E36"/>
    <mergeCell ref="Y36:Z36"/>
    <mergeCell ref="B37:E37"/>
    <mergeCell ref="Y37:Z37"/>
    <mergeCell ref="B38:E38"/>
    <mergeCell ref="Y38:Z38"/>
    <mergeCell ref="B39:E39"/>
    <mergeCell ref="Y39:Z39"/>
    <mergeCell ref="B40:E40"/>
    <mergeCell ref="Y40:Z40"/>
    <mergeCell ref="B41:E41"/>
    <mergeCell ref="Y41:Z41"/>
    <mergeCell ref="B42:E42"/>
    <mergeCell ref="Y42:Z42"/>
    <mergeCell ref="B43:E43"/>
    <mergeCell ref="Y43:Z43"/>
    <mergeCell ref="B44:E44"/>
    <mergeCell ref="B45:E45"/>
    <mergeCell ref="Y45:Z45"/>
    <mergeCell ref="B46:E46"/>
    <mergeCell ref="Y46:Z46"/>
    <mergeCell ref="B47:E47"/>
    <mergeCell ref="Y47:Z47"/>
    <mergeCell ref="J52:K52"/>
    <mergeCell ref="M52:O52"/>
    <mergeCell ref="Q52:S52"/>
    <mergeCell ref="B48:E48"/>
    <mergeCell ref="Y48:Z48"/>
    <mergeCell ref="B49:E49"/>
    <mergeCell ref="Y49:Z49"/>
    <mergeCell ref="B50:E50"/>
    <mergeCell ref="Y50:Z50"/>
    <mergeCell ref="A54:H54"/>
    <mergeCell ref="A55:B55"/>
    <mergeCell ref="J54:T54"/>
    <mergeCell ref="V54:AA54"/>
    <mergeCell ref="J55:T55"/>
    <mergeCell ref="A51:G52"/>
    <mergeCell ref="J51:K51"/>
    <mergeCell ref="M51:O51"/>
    <mergeCell ref="Q51:S51"/>
    <mergeCell ref="U51:V51"/>
    <mergeCell ref="Z72:AA72"/>
    <mergeCell ref="V72:X72"/>
    <mergeCell ref="Z68:AA68"/>
    <mergeCell ref="Z62:AA62"/>
    <mergeCell ref="A56:B56"/>
    <mergeCell ref="C56:H56"/>
    <mergeCell ref="Z56:AA56"/>
    <mergeCell ref="A57:B57"/>
    <mergeCell ref="J57:K57"/>
    <mergeCell ref="Z57:AA57"/>
    <mergeCell ref="V83:X83"/>
    <mergeCell ref="Z78:AA78"/>
    <mergeCell ref="F80:G80"/>
    <mergeCell ref="Z80:AA80"/>
    <mergeCell ref="M75:N75"/>
    <mergeCell ref="Z75:AA75"/>
    <mergeCell ref="A81:H81"/>
    <mergeCell ref="C82:E82"/>
    <mergeCell ref="F82:G82"/>
    <mergeCell ref="F83:G83"/>
    <mergeCell ref="M81:N81"/>
    <mergeCell ref="M82:N82"/>
    <mergeCell ref="M83:N83"/>
    <mergeCell ref="C116:D116"/>
    <mergeCell ref="C118:D118"/>
    <mergeCell ref="C120:D120"/>
    <mergeCell ref="F84:G84"/>
    <mergeCell ref="Z84:AA84"/>
    <mergeCell ref="F85:G85"/>
    <mergeCell ref="C115:D115"/>
    <mergeCell ref="V55:Y55"/>
    <mergeCell ref="Z55:AA55"/>
    <mergeCell ref="J56:T56"/>
    <mergeCell ref="V56:Y56"/>
    <mergeCell ref="M57:N57"/>
    <mergeCell ref="S57:T57"/>
    <mergeCell ref="V57:Y57"/>
    <mergeCell ref="M60:N60"/>
    <mergeCell ref="V60:AA60"/>
    <mergeCell ref="V61:AA61"/>
    <mergeCell ref="M62:N62"/>
    <mergeCell ref="V62:X62"/>
    <mergeCell ref="W63:X63"/>
    <mergeCell ref="Z63:AA63"/>
    <mergeCell ref="M64:N64"/>
    <mergeCell ref="V65:AA65"/>
    <mergeCell ref="M66:N66"/>
    <mergeCell ref="Z66:AA66"/>
    <mergeCell ref="V67:X67"/>
    <mergeCell ref="Z67:AA67"/>
    <mergeCell ref="M68:N68"/>
    <mergeCell ref="V68:X68"/>
    <mergeCell ref="W69:X69"/>
    <mergeCell ref="Z69:AA69"/>
    <mergeCell ref="M70:N70"/>
    <mergeCell ref="V71:AA71"/>
    <mergeCell ref="Z79:AA79"/>
    <mergeCell ref="M80:N80"/>
    <mergeCell ref="W80:X80"/>
    <mergeCell ref="M73:N73"/>
    <mergeCell ref="V73:X73"/>
    <mergeCell ref="Z73:AA73"/>
    <mergeCell ref="M74:N74"/>
    <mergeCell ref="V74:X74"/>
    <mergeCell ref="Z74:AA74"/>
    <mergeCell ref="Z83:AA83"/>
    <mergeCell ref="M84:N84"/>
    <mergeCell ref="V84:Y84"/>
    <mergeCell ref="V85:Y85"/>
    <mergeCell ref="Z85:AA85"/>
    <mergeCell ref="F44:L44"/>
    <mergeCell ref="M76:N76"/>
    <mergeCell ref="M77:N77"/>
    <mergeCell ref="V77:AA77"/>
    <mergeCell ref="V78:X78"/>
  </mergeCells>
  <conditionalFormatting sqref="AB50 AA23:AA43 Z29 P51:P52 T51:T52 X51:X52 F23:X43 F45:X50 AA45:AA50">
    <cfRule type="expression" priority="32" dxfId="47" stopIfTrue="1">
      <formula>#REF!&gt;0</formula>
    </cfRule>
    <cfRule type="expression" priority="33" dxfId="47" stopIfTrue="1">
      <formula>#REF!&lt;0</formula>
    </cfRule>
  </conditionalFormatting>
  <conditionalFormatting sqref="Y20 A20">
    <cfRule type="expression" priority="30" dxfId="47" stopIfTrue="1">
      <formula>#REF!&gt;0</formula>
    </cfRule>
    <cfRule type="expression" priority="31" dxfId="47" stopIfTrue="1">
      <formula>#REF!&lt;0</formula>
    </cfRule>
  </conditionalFormatting>
  <conditionalFormatting sqref="A2:G2 A1:C1">
    <cfRule type="expression" priority="24" dxfId="2" stopIfTrue="1">
      <formula>$AW$13&lt;&gt;0</formula>
    </cfRule>
  </conditionalFormatting>
  <conditionalFormatting sqref="J2">
    <cfRule type="expression" priority="23" dxfId="2" stopIfTrue="1">
      <formula>$AW$13&lt;&gt;0</formula>
    </cfRule>
  </conditionalFormatting>
  <conditionalFormatting sqref="F44 M44:X44 AA44">
    <cfRule type="expression" priority="6" dxfId="47" stopIfTrue="1">
      <formula>#REF!&gt;0</formula>
    </cfRule>
    <cfRule type="expression" priority="7" dxfId="47" stopIfTrue="1">
      <formula>#REF!&lt;0</formula>
    </cfRule>
  </conditionalFormatting>
  <conditionalFormatting sqref="D1">
    <cfRule type="expression" priority="8" dxfId="2" stopIfTrue="1">
      <formula>$AW$13&lt;&gt;0</formula>
    </cfRule>
  </conditionalFormatting>
  <conditionalFormatting sqref="Z85:AA85">
    <cfRule type="cellIs" priority="1" dxfId="0" operator="equal" stopIfTrue="1">
      <formula>0</formula>
    </cfRule>
    <cfRule type="cellIs" priority="2" dxfId="2" operator="notEqual" stopIfTrue="1">
      <formula>0</formula>
    </cfRule>
  </conditionalFormatting>
  <conditionalFormatting sqref="Z57:AA57">
    <cfRule type="cellIs" priority="3" dxfId="0" operator="equal" stopIfTrue="1">
      <formula>0</formula>
    </cfRule>
    <cfRule type="cellIs" priority="4" dxfId="2" operator="notEqual" stopIfTrue="1">
      <formula>0</formula>
    </cfRule>
  </conditionalFormatting>
  <conditionalFormatting sqref="Y72:Z72">
    <cfRule type="cellIs" priority="5" dxfId="49" operator="equal" stopIfTrue="1">
      <formula>$AN$14</formula>
    </cfRule>
  </conditionalFormatting>
  <dataValidations count="7">
    <dataValidation type="list" allowBlank="1" showInputMessage="1" showErrorMessage="1" sqref="P17">
      <formula1>$AS$4:$AS$8</formula1>
    </dataValidation>
    <dataValidation type="list" allowBlank="1" showInputMessage="1" showErrorMessage="1" sqref="P15">
      <formula1>$AW$4:$AW$9</formula1>
    </dataValidation>
    <dataValidation type="list" allowBlank="1" showInputMessage="1" showErrorMessage="1" sqref="P13">
      <formula1>$AP$7:$AP$9</formula1>
    </dataValidation>
    <dataValidation type="list" allowBlank="1" showInputMessage="1" showErrorMessage="1" sqref="P11">
      <formula1>$AN$7:$AN$10</formula1>
    </dataValidation>
    <dataValidation type="list" allowBlank="1" showInputMessage="1" showErrorMessage="1" sqref="T13 X15 X17:X18 X13">
      <formula1>$AN$3:$AN$4</formula1>
    </dataValidation>
    <dataValidation type="list" allowBlank="1" showInputMessage="1" showErrorMessage="1" sqref="O73:O77 O60 O62 O64 O66 O68 O70 O80:O84">
      <formula1>$AZ$3:$AZ$6</formula1>
    </dataValidation>
    <dataValidation type="list" allowBlank="1" showInputMessage="1" showErrorMessage="1" sqref="M44">
      <formula1>$AP$1:$AP$3</formula1>
    </dataValidation>
  </dataValidations>
  <hyperlinks>
    <hyperlink ref="C56" r:id="rId1" display="http://www.wdol.gov/dba.aspx#14"/>
    <hyperlink ref="J56" r:id="rId2" display="http://140.194.76.129/publications/eng-pamphlets/EP_1110-1-8/toc.html"/>
  </hyperlinks>
  <printOptions horizontalCentered="1"/>
  <pageMargins left="0.3" right="0.17" top="0.52" bottom="0.52" header="0.27" footer="0.3"/>
  <pageSetup fitToHeight="0" fitToWidth="1" horizontalDpi="600" verticalDpi="600" orientation="landscape" paperSize="3" scale="77" r:id="rId5"/>
  <headerFooter alignWithMargins="0">
    <oddFooter>&amp;L&amp;D&amp;T&amp;CPage &amp;P of &amp;N</oddFooter>
  </headerFooter>
  <rowBreaks count="1" manualBreakCount="1">
    <brk id="53" max="26" man="1"/>
  </rowBreaks>
  <legacyDrawing r:id="rId4"/>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Z122"/>
  <sheetViews>
    <sheetView zoomScale="65" zoomScaleNormal="65" workbookViewId="0" topLeftCell="A1">
      <pane xSplit="7" ySplit="2" topLeftCell="H3" activePane="bottomRight" state="frozen"/>
      <selection pane="topLeft" activeCell="A1" sqref="A1"/>
      <selection pane="topRight" activeCell="H1" sqref="H1"/>
      <selection pane="bottomLeft" activeCell="A3" sqref="A3"/>
      <selection pane="bottomRight" activeCell="A29" sqref="A29"/>
    </sheetView>
  </sheetViews>
  <sheetFormatPr defaultColWidth="9.140625" defaultRowHeight="12.75"/>
  <cols>
    <col min="1" max="1" width="8.421875" style="1" customWidth="1"/>
    <col min="2" max="7" width="10.7109375" style="1" customWidth="1"/>
    <col min="8" max="8" width="11.2812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8.7109375" style="1" customWidth="1"/>
    <col min="26" max="26" width="9.7109375" style="1" customWidth="1"/>
    <col min="27" max="27" width="5.7109375" style="1" customWidth="1"/>
    <col min="28" max="28" width="11.00390625" style="1" customWidth="1"/>
    <col min="29" max="29" width="11.7109375" style="1" customWidth="1"/>
    <col min="30" max="30" width="29.57421875" style="1" customWidth="1"/>
    <col min="31" max="31" width="24.00390625" style="1" customWidth="1"/>
    <col min="32"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397" t="s">
        <v>3</v>
      </c>
      <c r="B1" s="398"/>
      <c r="C1" s="399"/>
      <c r="D1" s="412">
        <f>Z83</f>
        <v>0</v>
      </c>
      <c r="E1" s="413"/>
      <c r="F1" s="413"/>
      <c r="G1" s="414"/>
      <c r="H1" s="415" t="s">
        <v>112</v>
      </c>
      <c r="I1" s="416"/>
      <c r="J1" s="417">
        <f>IF(J2=0,0,D1/J2)</f>
        <v>0</v>
      </c>
      <c r="K1" s="418"/>
      <c r="L1" s="313" t="s">
        <v>149</v>
      </c>
      <c r="M1" s="314"/>
      <c r="N1" s="314"/>
      <c r="O1" s="314"/>
      <c r="P1" s="314"/>
      <c r="Q1" s="314"/>
      <c r="R1" s="314"/>
      <c r="S1" s="314"/>
      <c r="T1" s="314"/>
      <c r="U1" s="314"/>
      <c r="V1" s="314"/>
      <c r="W1" s="314"/>
      <c r="X1" s="314"/>
      <c r="Y1" s="314"/>
      <c r="Z1" s="314"/>
      <c r="AA1" s="315"/>
    </row>
    <row r="2" spans="1:50" ht="23.25" customHeight="1" thickBot="1">
      <c r="A2" s="402" t="s">
        <v>90</v>
      </c>
      <c r="B2" s="403"/>
      <c r="C2" s="404"/>
      <c r="D2" s="400">
        <v>40932</v>
      </c>
      <c r="E2" s="401"/>
      <c r="F2" s="185" t="s">
        <v>159</v>
      </c>
      <c r="G2" s="187">
        <v>0</v>
      </c>
      <c r="H2" s="319" t="s">
        <v>113</v>
      </c>
      <c r="I2" s="320"/>
      <c r="J2" s="188">
        <v>0</v>
      </c>
      <c r="K2" s="189" t="s">
        <v>179</v>
      </c>
      <c r="L2" s="316"/>
      <c r="M2" s="317"/>
      <c r="N2" s="317"/>
      <c r="O2" s="317"/>
      <c r="P2" s="317"/>
      <c r="Q2" s="317"/>
      <c r="R2" s="317"/>
      <c r="S2" s="317"/>
      <c r="T2" s="317"/>
      <c r="U2" s="317"/>
      <c r="V2" s="317"/>
      <c r="W2" s="317"/>
      <c r="X2" s="317"/>
      <c r="Y2" s="317"/>
      <c r="Z2" s="317"/>
      <c r="AA2" s="318"/>
      <c r="AN2" s="350" t="s">
        <v>56</v>
      </c>
      <c r="AO2" s="422"/>
      <c r="AP2" s="422"/>
      <c r="AQ2" s="422"/>
      <c r="AR2" s="422"/>
      <c r="AS2" s="422"/>
      <c r="AT2" s="422"/>
      <c r="AU2" s="422"/>
      <c r="AV2" s="422"/>
      <c r="AW2" s="422"/>
      <c r="AX2" s="351"/>
    </row>
    <row r="3" spans="1:52" ht="19.5" customHeight="1" thickBo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N3" s="31" t="s">
        <v>34</v>
      </c>
      <c r="AO3" s="32"/>
      <c r="AP3" s="32" t="s">
        <v>26</v>
      </c>
      <c r="AQ3" s="33"/>
      <c r="AR3" s="2"/>
      <c r="AS3" s="31" t="s">
        <v>29</v>
      </c>
      <c r="AT3" s="32"/>
      <c r="AU3" s="33"/>
      <c r="AV3" s="2"/>
      <c r="AW3" s="31" t="s">
        <v>29</v>
      </c>
      <c r="AX3" s="33"/>
      <c r="AZ3" s="1" t="s">
        <v>173</v>
      </c>
    </row>
    <row r="4" spans="1:52" ht="19.5" customHeight="1">
      <c r="A4" s="296" t="s">
        <v>183</v>
      </c>
      <c r="B4" s="297"/>
      <c r="C4" s="297"/>
      <c r="D4" s="297"/>
      <c r="E4" s="297"/>
      <c r="F4" s="297"/>
      <c r="G4" s="297"/>
      <c r="H4" s="297"/>
      <c r="I4" s="297"/>
      <c r="J4" s="297"/>
      <c r="K4" s="297"/>
      <c r="L4" s="297"/>
      <c r="M4" s="297"/>
      <c r="N4" s="297"/>
      <c r="O4" s="297"/>
      <c r="P4" s="297"/>
      <c r="Q4" s="297"/>
      <c r="R4" s="298"/>
      <c r="S4" s="296" t="s">
        <v>182</v>
      </c>
      <c r="T4" s="297"/>
      <c r="U4" s="297"/>
      <c r="V4" s="297"/>
      <c r="W4" s="297"/>
      <c r="X4" s="297"/>
      <c r="Y4" s="297"/>
      <c r="Z4" s="297"/>
      <c r="AA4" s="298"/>
      <c r="AB4" s="11"/>
      <c r="AN4" s="34" t="s">
        <v>35</v>
      </c>
      <c r="AO4" s="35"/>
      <c r="AP4" s="35" t="s">
        <v>27</v>
      </c>
      <c r="AQ4" s="36"/>
      <c r="AR4" s="2"/>
      <c r="AS4" s="34" t="s">
        <v>58</v>
      </c>
      <c r="AT4" s="35"/>
      <c r="AU4" s="36"/>
      <c r="AV4" s="2"/>
      <c r="AW4" s="34" t="s">
        <v>68</v>
      </c>
      <c r="AX4" s="36"/>
      <c r="AZ4" s="1" t="s">
        <v>174</v>
      </c>
    </row>
    <row r="5" spans="1:52" ht="14.25" customHeight="1">
      <c r="A5" s="299"/>
      <c r="B5" s="300"/>
      <c r="C5" s="300"/>
      <c r="D5" s="2"/>
      <c r="E5" s="213"/>
      <c r="F5" s="213"/>
      <c r="G5" s="195"/>
      <c r="H5" s="23"/>
      <c r="I5" s="23"/>
      <c r="J5" s="2"/>
      <c r="K5" s="2"/>
      <c r="L5" s="2"/>
      <c r="M5" s="2"/>
      <c r="N5" s="2"/>
      <c r="O5" s="2"/>
      <c r="P5" s="2"/>
      <c r="Q5" s="2"/>
      <c r="R5" s="8"/>
      <c r="S5" s="7"/>
      <c r="T5" s="2"/>
      <c r="U5" s="2"/>
      <c r="V5" s="2"/>
      <c r="W5" s="2"/>
      <c r="X5" s="2"/>
      <c r="Y5" s="2"/>
      <c r="Z5" s="2"/>
      <c r="AA5" s="8"/>
      <c r="AB5" s="11"/>
      <c r="AN5" s="34"/>
      <c r="AO5" s="35"/>
      <c r="AP5" s="35"/>
      <c r="AQ5" s="36"/>
      <c r="AR5" s="2"/>
      <c r="AS5" s="34" t="s">
        <v>59</v>
      </c>
      <c r="AT5" s="35"/>
      <c r="AU5" s="36"/>
      <c r="AV5" s="2"/>
      <c r="AW5" s="34" t="s">
        <v>69</v>
      </c>
      <c r="AX5" s="36"/>
      <c r="AZ5" s="1" t="s">
        <v>175</v>
      </c>
    </row>
    <row r="6" spans="1:52" ht="14.25" customHeight="1">
      <c r="A6" s="301" t="s">
        <v>91</v>
      </c>
      <c r="B6" s="302"/>
      <c r="C6" s="196"/>
      <c r="D6" s="302" t="s">
        <v>97</v>
      </c>
      <c r="E6" s="302"/>
      <c r="F6" s="302"/>
      <c r="G6" s="2"/>
      <c r="H6" s="302" t="s">
        <v>89</v>
      </c>
      <c r="I6" s="302"/>
      <c r="J6" s="23"/>
      <c r="K6" s="302" t="s">
        <v>88</v>
      </c>
      <c r="L6" s="302"/>
      <c r="M6" s="302"/>
      <c r="N6" s="302"/>
      <c r="O6" s="2"/>
      <c r="P6" s="302" t="s">
        <v>41</v>
      </c>
      <c r="Q6" s="302"/>
      <c r="R6" s="214"/>
      <c r="S6" s="7"/>
      <c r="T6" s="302" t="s">
        <v>15</v>
      </c>
      <c r="U6" s="302"/>
      <c r="V6" s="302"/>
      <c r="W6" s="2"/>
      <c r="X6" s="302" t="s">
        <v>108</v>
      </c>
      <c r="Y6" s="302"/>
      <c r="Z6" s="302"/>
      <c r="AA6" s="8"/>
      <c r="AB6" s="11"/>
      <c r="AN6" s="34"/>
      <c r="AO6" s="35"/>
      <c r="AP6" s="35"/>
      <c r="AQ6" s="36"/>
      <c r="AR6" s="2"/>
      <c r="AS6" s="34" t="s">
        <v>60</v>
      </c>
      <c r="AT6" s="35"/>
      <c r="AU6" s="36"/>
      <c r="AV6" s="2"/>
      <c r="AW6" s="34" t="s">
        <v>67</v>
      </c>
      <c r="AX6" s="36"/>
      <c r="AZ6" s="1" t="s">
        <v>29</v>
      </c>
    </row>
    <row r="7" spans="1:50" ht="14.25" customHeight="1">
      <c r="A7" s="303">
        <f>+'Item 1 '!A7:B7</f>
        <v>0</v>
      </c>
      <c r="B7" s="304"/>
      <c r="C7" s="2"/>
      <c r="D7" s="253">
        <f>+'Item 1 '!D7:F7</f>
        <v>0</v>
      </c>
      <c r="E7" s="305"/>
      <c r="F7" s="254"/>
      <c r="G7" s="2"/>
      <c r="H7" s="306">
        <f>+'Item 1 '!H7:I7</f>
        <v>0</v>
      </c>
      <c r="I7" s="304"/>
      <c r="J7" s="23"/>
      <c r="K7" s="253">
        <f>+'Item 1 '!K7:N7</f>
        <v>0</v>
      </c>
      <c r="L7" s="305"/>
      <c r="M7" s="305"/>
      <c r="N7" s="254"/>
      <c r="O7" s="2"/>
      <c r="P7" s="253"/>
      <c r="Q7" s="254"/>
      <c r="R7" s="214"/>
      <c r="S7" s="7"/>
      <c r="T7" s="308">
        <f>+'Item 1 '!T7:V7</f>
        <v>0</v>
      </c>
      <c r="U7" s="309"/>
      <c r="V7" s="310"/>
      <c r="W7" s="2"/>
      <c r="X7" s="308">
        <f>+'Item 1 '!X7:Z7</f>
        <v>0</v>
      </c>
      <c r="Y7" s="309"/>
      <c r="Z7" s="310"/>
      <c r="AA7" s="8"/>
      <c r="AB7" s="11"/>
      <c r="AN7" s="34" t="s">
        <v>42</v>
      </c>
      <c r="AO7" s="35"/>
      <c r="AP7" s="35" t="s">
        <v>46</v>
      </c>
      <c r="AQ7" s="36"/>
      <c r="AR7" s="2"/>
      <c r="AS7" s="34" t="s">
        <v>61</v>
      </c>
      <c r="AT7" s="35"/>
      <c r="AU7" s="36"/>
      <c r="AV7" s="2"/>
      <c r="AW7" s="34" t="s">
        <v>66</v>
      </c>
      <c r="AX7" s="36"/>
    </row>
    <row r="8" spans="1:50" ht="15" customHeight="1" thickBot="1">
      <c r="A8" s="396" t="s">
        <v>64</v>
      </c>
      <c r="B8" s="307"/>
      <c r="C8" s="2"/>
      <c r="D8" s="307" t="s">
        <v>110</v>
      </c>
      <c r="E8" s="307"/>
      <c r="F8" s="307"/>
      <c r="G8" s="2"/>
      <c r="H8" s="307" t="s">
        <v>111</v>
      </c>
      <c r="I8" s="307"/>
      <c r="J8" s="23"/>
      <c r="K8" s="307" t="s">
        <v>92</v>
      </c>
      <c r="L8" s="307"/>
      <c r="M8" s="307"/>
      <c r="N8" s="307"/>
      <c r="O8" s="2"/>
      <c r="P8" s="302" t="s">
        <v>30</v>
      </c>
      <c r="Q8" s="302"/>
      <c r="R8" s="214"/>
      <c r="S8" s="7"/>
      <c r="T8" s="307" t="s">
        <v>16</v>
      </c>
      <c r="U8" s="307"/>
      <c r="V8" s="307"/>
      <c r="W8" s="2"/>
      <c r="X8" s="302" t="s">
        <v>107</v>
      </c>
      <c r="Y8" s="302"/>
      <c r="Z8" s="302"/>
      <c r="AA8" s="8"/>
      <c r="AB8" s="11"/>
      <c r="AN8" s="34" t="s">
        <v>43</v>
      </c>
      <c r="AO8" s="35"/>
      <c r="AP8" s="35" t="s">
        <v>45</v>
      </c>
      <c r="AQ8" s="36"/>
      <c r="AR8" s="2"/>
      <c r="AS8" s="37" t="s">
        <v>62</v>
      </c>
      <c r="AT8" s="38"/>
      <c r="AU8" s="39"/>
      <c r="AV8" s="2"/>
      <c r="AW8" s="34" t="s">
        <v>70</v>
      </c>
      <c r="AX8" s="36"/>
    </row>
    <row r="9" spans="1:50" ht="15" customHeight="1" thickBot="1">
      <c r="A9" s="303">
        <f>+'Item 1 '!A9:B9</f>
        <v>0</v>
      </c>
      <c r="B9" s="304"/>
      <c r="C9" s="2"/>
      <c r="D9" s="253">
        <f>+'Item 1 '!D9:F9</f>
        <v>0</v>
      </c>
      <c r="E9" s="305"/>
      <c r="F9" s="254"/>
      <c r="G9" s="2"/>
      <c r="H9" s="306">
        <v>8</v>
      </c>
      <c r="I9" s="304"/>
      <c r="J9" s="23"/>
      <c r="K9" s="253">
        <f>+'Item 1 '!K9:N9</f>
        <v>0</v>
      </c>
      <c r="L9" s="305"/>
      <c r="M9" s="305"/>
      <c r="N9" s="254"/>
      <c r="O9" s="2"/>
      <c r="P9" s="253"/>
      <c r="Q9" s="254"/>
      <c r="R9" s="214"/>
      <c r="S9" s="7"/>
      <c r="T9" s="308">
        <f>+'Item 1 '!T9:V9</f>
        <v>0</v>
      </c>
      <c r="U9" s="309"/>
      <c r="V9" s="310"/>
      <c r="W9" s="2"/>
      <c r="X9" s="308">
        <f>+'Item 1 '!X9:Z9</f>
        <v>0</v>
      </c>
      <c r="Y9" s="309"/>
      <c r="Z9" s="310"/>
      <c r="AA9" s="8"/>
      <c r="AB9" s="11"/>
      <c r="AN9" s="34" t="s">
        <v>44</v>
      </c>
      <c r="AO9" s="35"/>
      <c r="AP9" s="35" t="s">
        <v>47</v>
      </c>
      <c r="AQ9" s="36"/>
      <c r="AR9" s="2"/>
      <c r="AV9" s="2"/>
      <c r="AW9" s="37" t="s">
        <v>71</v>
      </c>
      <c r="AX9" s="39"/>
    </row>
    <row r="10" spans="1:48" ht="15" customHeight="1">
      <c r="A10" s="396" t="s">
        <v>33</v>
      </c>
      <c r="B10" s="307"/>
      <c r="C10" s="2"/>
      <c r="D10" s="302" t="s">
        <v>51</v>
      </c>
      <c r="E10" s="302"/>
      <c r="F10" s="302"/>
      <c r="G10" s="2"/>
      <c r="H10" s="307" t="s">
        <v>50</v>
      </c>
      <c r="I10" s="307"/>
      <c r="J10" s="2"/>
      <c r="K10" s="307" t="s">
        <v>106</v>
      </c>
      <c r="L10" s="307"/>
      <c r="M10" s="307"/>
      <c r="N10" s="307"/>
      <c r="O10" s="2"/>
      <c r="P10" s="302" t="s">
        <v>38</v>
      </c>
      <c r="Q10" s="302"/>
      <c r="R10" s="214"/>
      <c r="S10" s="7"/>
      <c r="T10" s="307" t="s">
        <v>17</v>
      </c>
      <c r="U10" s="307"/>
      <c r="V10" s="307"/>
      <c r="W10" s="2"/>
      <c r="X10" s="302" t="s">
        <v>40</v>
      </c>
      <c r="Y10" s="302"/>
      <c r="Z10" s="302"/>
      <c r="AA10" s="8"/>
      <c r="AB10" s="11"/>
      <c r="AN10" s="34" t="s">
        <v>29</v>
      </c>
      <c r="AO10" s="35"/>
      <c r="AP10" s="35"/>
      <c r="AQ10" s="36"/>
      <c r="AR10" s="2"/>
      <c r="AS10" s="2"/>
      <c r="AT10" s="2"/>
      <c r="AU10" s="2"/>
      <c r="AV10" s="2"/>
    </row>
    <row r="11" spans="1:50" ht="15" customHeight="1" thickBot="1">
      <c r="A11" s="303">
        <f>+'Item 1 '!A11:B11</f>
        <v>0</v>
      </c>
      <c r="B11" s="304"/>
      <c r="C11" s="2"/>
      <c r="D11" s="253">
        <f>+'Item 1 '!D11:F11</f>
        <v>0</v>
      </c>
      <c r="E11" s="305"/>
      <c r="F11" s="254"/>
      <c r="G11" s="2"/>
      <c r="H11" s="306">
        <f>+'Item 1 '!H11:I11</f>
        <v>0</v>
      </c>
      <c r="I11" s="304"/>
      <c r="J11" s="2"/>
      <c r="K11" s="253">
        <f>+'Item 1 '!K11:N11</f>
        <v>0</v>
      </c>
      <c r="L11" s="305"/>
      <c r="M11" s="305"/>
      <c r="N11" s="254"/>
      <c r="O11" s="2"/>
      <c r="P11" s="253"/>
      <c r="Q11" s="254"/>
      <c r="R11" s="214"/>
      <c r="S11" s="7"/>
      <c r="T11" s="308">
        <f>+'Item 1 '!T11:V11</f>
        <v>0</v>
      </c>
      <c r="U11" s="309"/>
      <c r="V11" s="310"/>
      <c r="W11" s="2"/>
      <c r="X11" s="308">
        <f>+'Item 1 '!X11:Z11</f>
        <v>0</v>
      </c>
      <c r="Y11" s="309"/>
      <c r="Z11" s="310"/>
      <c r="AA11" s="8"/>
      <c r="AB11" s="11"/>
      <c r="AN11" s="34"/>
      <c r="AO11" s="35"/>
      <c r="AP11" s="35"/>
      <c r="AQ11" s="36"/>
      <c r="AR11" s="2"/>
      <c r="AS11" s="2"/>
      <c r="AT11" s="2"/>
      <c r="AU11" s="2"/>
      <c r="AV11" s="2"/>
      <c r="AW11" s="2"/>
      <c r="AX11" s="8"/>
    </row>
    <row r="12" spans="1:50" ht="15" customHeight="1" thickBot="1">
      <c r="A12" s="396" t="s">
        <v>180</v>
      </c>
      <c r="B12" s="307"/>
      <c r="C12" s="2"/>
      <c r="D12" s="307" t="s">
        <v>52</v>
      </c>
      <c r="E12" s="307"/>
      <c r="F12" s="307"/>
      <c r="G12" s="2"/>
      <c r="H12" s="307" t="s">
        <v>74</v>
      </c>
      <c r="I12" s="307"/>
      <c r="J12" s="2"/>
      <c r="K12" s="307" t="s">
        <v>93</v>
      </c>
      <c r="L12" s="307"/>
      <c r="M12" s="307"/>
      <c r="N12" s="307"/>
      <c r="O12" s="2"/>
      <c r="P12" s="302" t="s">
        <v>39</v>
      </c>
      <c r="Q12" s="302"/>
      <c r="R12" s="214"/>
      <c r="S12" s="7"/>
      <c r="T12" s="302" t="s">
        <v>36</v>
      </c>
      <c r="U12" s="302"/>
      <c r="V12" s="302"/>
      <c r="W12" s="2"/>
      <c r="X12" s="311" t="s">
        <v>116</v>
      </c>
      <c r="Y12" s="311"/>
      <c r="Z12" s="311"/>
      <c r="AA12" s="8"/>
      <c r="AB12" s="11"/>
      <c r="AN12" s="34" t="b">
        <f>IF(K11="Subcontractor",0)</f>
        <v>0</v>
      </c>
      <c r="AO12" s="35" t="s">
        <v>54</v>
      </c>
      <c r="AP12" s="35"/>
      <c r="AQ12" s="36"/>
      <c r="AR12" s="2"/>
      <c r="AS12" s="41" t="s">
        <v>72</v>
      </c>
      <c r="AT12" s="2"/>
      <c r="AU12" s="41">
        <f>X83-X51</f>
        <v>-1E-06</v>
      </c>
      <c r="AV12" s="2"/>
      <c r="AW12" s="136">
        <f>+X57</f>
        <v>0</v>
      </c>
      <c r="AX12" s="8"/>
    </row>
    <row r="13" spans="1:50" ht="15" customHeight="1" thickBot="1">
      <c r="A13" s="303">
        <f>+'Item 1 '!A13:B13</f>
        <v>0</v>
      </c>
      <c r="B13" s="304"/>
      <c r="C13" s="2"/>
      <c r="D13" s="253">
        <f>+'Item 1 '!D13:F13</f>
        <v>0</v>
      </c>
      <c r="E13" s="305"/>
      <c r="F13" s="254"/>
      <c r="G13" s="2"/>
      <c r="H13" s="306">
        <f>+'Item 1 '!H13:I13</f>
        <v>0</v>
      </c>
      <c r="I13" s="304"/>
      <c r="J13" s="2"/>
      <c r="K13" s="253">
        <f>+'Item 1 '!K13:N13</f>
        <v>0</v>
      </c>
      <c r="L13" s="305"/>
      <c r="M13" s="305"/>
      <c r="N13" s="254"/>
      <c r="O13" s="2"/>
      <c r="P13" s="253"/>
      <c r="Q13" s="254"/>
      <c r="R13" s="214"/>
      <c r="S13" s="7"/>
      <c r="T13" s="253" t="str">
        <f>+'Item 1 '!T13:V13</f>
        <v>No</v>
      </c>
      <c r="U13" s="305"/>
      <c r="V13" s="254"/>
      <c r="W13" s="2"/>
      <c r="X13" s="253" t="str">
        <f>+'Item 1 '!X13:Z13</f>
        <v>Yes</v>
      </c>
      <c r="Y13" s="305"/>
      <c r="Z13" s="254"/>
      <c r="AA13" s="8"/>
      <c r="AB13" s="11"/>
      <c r="AN13" s="37">
        <f>IF(T13="No",0)</f>
        <v>0</v>
      </c>
      <c r="AO13" s="38" t="s">
        <v>55</v>
      </c>
      <c r="AP13" s="38"/>
      <c r="AQ13" s="39"/>
      <c r="AR13" s="10"/>
      <c r="AS13" s="42" t="s">
        <v>73</v>
      </c>
      <c r="AT13" s="10"/>
      <c r="AU13" s="42">
        <f>AU12/X51</f>
        <v>-1</v>
      </c>
      <c r="AV13" s="10"/>
      <c r="AW13" s="10"/>
      <c r="AX13" s="79"/>
    </row>
    <row r="14" spans="1:28" ht="15" customHeight="1">
      <c r="A14" s="396" t="s">
        <v>32</v>
      </c>
      <c r="B14" s="307"/>
      <c r="C14" s="2"/>
      <c r="D14" s="302" t="s">
        <v>181</v>
      </c>
      <c r="E14" s="302"/>
      <c r="F14" s="302"/>
      <c r="G14" s="2"/>
      <c r="H14" s="395" t="s">
        <v>53</v>
      </c>
      <c r="I14" s="395"/>
      <c r="J14" s="2"/>
      <c r="K14" s="307" t="s">
        <v>94</v>
      </c>
      <c r="L14" s="307"/>
      <c r="M14" s="307"/>
      <c r="N14" s="307"/>
      <c r="O14" s="2"/>
      <c r="P14" s="302" t="s">
        <v>65</v>
      </c>
      <c r="Q14" s="302"/>
      <c r="R14" s="214"/>
      <c r="S14" s="7"/>
      <c r="T14" s="311" t="s">
        <v>37</v>
      </c>
      <c r="U14" s="311"/>
      <c r="V14" s="311"/>
      <c r="W14" s="2"/>
      <c r="X14" s="311" t="s">
        <v>76</v>
      </c>
      <c r="Y14" s="311"/>
      <c r="Z14" s="311"/>
      <c r="AA14" s="8"/>
      <c r="AB14" s="11"/>
    </row>
    <row r="15" spans="1:37" ht="15" customHeight="1">
      <c r="A15" s="303">
        <f>+'Item 1 '!A15:B15</f>
        <v>0</v>
      </c>
      <c r="B15" s="304"/>
      <c r="C15" s="2"/>
      <c r="D15" s="253">
        <f>+'Item 1 '!D15:F15</f>
        <v>0</v>
      </c>
      <c r="E15" s="305"/>
      <c r="F15" s="254"/>
      <c r="G15" s="2"/>
      <c r="H15" s="306">
        <f>+'Item 1 '!H15:I15</f>
        <v>0</v>
      </c>
      <c r="I15" s="304"/>
      <c r="J15" s="2"/>
      <c r="K15" s="253">
        <f>+'Item 1 '!K15:N15</f>
        <v>0</v>
      </c>
      <c r="L15" s="305"/>
      <c r="M15" s="305"/>
      <c r="N15" s="254"/>
      <c r="O15" s="2"/>
      <c r="P15" s="253"/>
      <c r="Q15" s="254"/>
      <c r="R15" s="214"/>
      <c r="S15" s="7"/>
      <c r="T15" s="386" t="str">
        <f ca="1">+CELL("Filename")</f>
        <v>V:\DSC Workflow\WEB SITE\ContractModSpec_1-24-13\[ContractorEstimateForm_1-24-13.xls]Item 1 </v>
      </c>
      <c r="U15" s="387"/>
      <c r="V15" s="388"/>
      <c r="W15" s="2"/>
      <c r="X15" s="253" t="str">
        <f>+'Item 1 '!X15:Z15</f>
        <v>No</v>
      </c>
      <c r="Y15" s="305"/>
      <c r="Z15" s="254"/>
      <c r="AA15" s="8"/>
      <c r="AB15" s="11"/>
      <c r="AE15" s="190"/>
      <c r="AF15" s="190"/>
      <c r="AG15" s="190"/>
      <c r="AH15" s="190"/>
      <c r="AI15" s="190"/>
      <c r="AJ15" s="190"/>
      <c r="AK15" s="190"/>
    </row>
    <row r="16" spans="1:37" ht="15" customHeight="1">
      <c r="A16" s="396" t="s">
        <v>109</v>
      </c>
      <c r="B16" s="307"/>
      <c r="C16" s="2"/>
      <c r="D16" s="307" t="s">
        <v>181</v>
      </c>
      <c r="E16" s="307"/>
      <c r="F16" s="307"/>
      <c r="G16" s="2"/>
      <c r="H16" s="395" t="s">
        <v>181</v>
      </c>
      <c r="I16" s="395"/>
      <c r="J16" s="2"/>
      <c r="K16" s="307" t="s">
        <v>95</v>
      </c>
      <c r="L16" s="307"/>
      <c r="M16" s="307"/>
      <c r="N16" s="307"/>
      <c r="O16" s="2"/>
      <c r="P16" s="302" t="s">
        <v>57</v>
      </c>
      <c r="Q16" s="302"/>
      <c r="R16" s="214"/>
      <c r="S16" s="7"/>
      <c r="T16" s="389"/>
      <c r="U16" s="390"/>
      <c r="V16" s="391"/>
      <c r="W16" s="2"/>
      <c r="X16" s="311" t="s">
        <v>77</v>
      </c>
      <c r="Y16" s="311"/>
      <c r="Z16" s="311"/>
      <c r="AA16" s="8"/>
      <c r="AB16" s="44"/>
      <c r="AE16" s="191"/>
      <c r="AF16" s="191"/>
      <c r="AG16" s="191"/>
      <c r="AH16" s="191"/>
      <c r="AI16" s="191"/>
      <c r="AJ16" s="191"/>
      <c r="AK16" s="192"/>
    </row>
    <row r="17" spans="1:37" ht="15" customHeight="1">
      <c r="A17" s="303">
        <f>+'Item 1 '!A17:B17</f>
        <v>0</v>
      </c>
      <c r="B17" s="304"/>
      <c r="C17" s="2"/>
      <c r="D17" s="253">
        <f>+'Item 1 '!D17:F17</f>
        <v>0</v>
      </c>
      <c r="E17" s="305"/>
      <c r="F17" s="254"/>
      <c r="G17" s="2"/>
      <c r="H17" s="306">
        <f>+'Item 1 '!H17:I17</f>
        <v>0</v>
      </c>
      <c r="I17" s="304"/>
      <c r="J17" s="2"/>
      <c r="K17" s="253">
        <f>+'Item 1 '!K17:N17</f>
        <v>0</v>
      </c>
      <c r="L17" s="305"/>
      <c r="M17" s="305"/>
      <c r="N17" s="254"/>
      <c r="O17" s="2"/>
      <c r="P17" s="253"/>
      <c r="Q17" s="254"/>
      <c r="R17" s="214"/>
      <c r="S17" s="7"/>
      <c r="T17" s="392"/>
      <c r="U17" s="393"/>
      <c r="V17" s="394"/>
      <c r="W17" s="2"/>
      <c r="X17" s="253" t="str">
        <f>+'Item 1 '!X17:Z17</f>
        <v>No</v>
      </c>
      <c r="Y17" s="305"/>
      <c r="Z17" s="254"/>
      <c r="AA17" s="8"/>
      <c r="AB17" s="44"/>
      <c r="AE17" s="193"/>
      <c r="AF17" s="193"/>
      <c r="AG17" s="193"/>
      <c r="AH17" s="193"/>
      <c r="AI17" s="193"/>
      <c r="AJ17" s="193"/>
      <c r="AK17" s="194"/>
    </row>
    <row r="18" spans="1:37" ht="15" customHeight="1" thickBot="1">
      <c r="A18" s="215"/>
      <c r="B18" s="40"/>
      <c r="C18" s="40"/>
      <c r="D18" s="40"/>
      <c r="E18" s="40"/>
      <c r="F18" s="40"/>
      <c r="G18" s="40"/>
      <c r="H18" s="216"/>
      <c r="I18" s="216"/>
      <c r="J18" s="216"/>
      <c r="K18" s="216"/>
      <c r="L18" s="216"/>
      <c r="M18" s="216"/>
      <c r="N18" s="10"/>
      <c r="O18" s="10"/>
      <c r="P18" s="10"/>
      <c r="Q18" s="10"/>
      <c r="R18" s="79"/>
      <c r="S18" s="212"/>
      <c r="T18" s="208"/>
      <c r="U18" s="208"/>
      <c r="V18" s="208"/>
      <c r="W18" s="209"/>
      <c r="X18" s="210"/>
      <c r="Y18" s="210"/>
      <c r="Z18" s="210"/>
      <c r="AA18" s="211"/>
      <c r="AB18" s="44"/>
      <c r="AE18" s="193"/>
      <c r="AF18" s="193"/>
      <c r="AG18" s="193"/>
      <c r="AH18" s="193"/>
      <c r="AI18" s="193"/>
      <c r="AJ18" s="193"/>
      <c r="AK18" s="193"/>
    </row>
    <row r="19" spans="1:28" ht="19.5" customHeight="1" thickBot="1">
      <c r="A19" s="46"/>
      <c r="B19" s="46"/>
      <c r="C19" s="46"/>
      <c r="D19" s="46"/>
      <c r="E19" s="46"/>
      <c r="F19" s="97"/>
      <c r="G19" s="97"/>
      <c r="H19" s="46"/>
      <c r="I19" s="46"/>
      <c r="J19" s="46"/>
      <c r="K19" s="46"/>
      <c r="L19" s="46"/>
      <c r="M19" s="46"/>
      <c r="N19" s="46"/>
      <c r="O19" s="46"/>
      <c r="P19" s="46"/>
      <c r="Q19" s="46"/>
      <c r="R19" s="46"/>
      <c r="S19" s="46"/>
      <c r="T19" s="46"/>
      <c r="U19" s="46"/>
      <c r="V19" s="46"/>
      <c r="W19" s="46"/>
      <c r="X19" s="46"/>
      <c r="Y19" s="46"/>
      <c r="Z19" s="46"/>
      <c r="AA19" s="46"/>
      <c r="AB19" s="11"/>
    </row>
    <row r="20" spans="1:28" ht="16.5" customHeight="1" thickBot="1">
      <c r="A20" s="197"/>
      <c r="B20" s="372" t="s">
        <v>10</v>
      </c>
      <c r="C20" s="373"/>
      <c r="D20" s="373"/>
      <c r="E20" s="374"/>
      <c r="F20" s="378" t="s">
        <v>118</v>
      </c>
      <c r="G20" s="379"/>
      <c r="H20" s="382" t="s">
        <v>7</v>
      </c>
      <c r="I20" s="383"/>
      <c r="J20" s="383"/>
      <c r="K20" s="383"/>
      <c r="L20" s="384"/>
      <c r="M20" s="385" t="s">
        <v>2</v>
      </c>
      <c r="N20" s="385"/>
      <c r="O20" s="385"/>
      <c r="P20" s="385"/>
      <c r="Q20" s="382" t="s">
        <v>0</v>
      </c>
      <c r="R20" s="383"/>
      <c r="S20" s="383"/>
      <c r="T20" s="384"/>
      <c r="U20" s="382" t="s">
        <v>9</v>
      </c>
      <c r="V20" s="383"/>
      <c r="W20" s="383"/>
      <c r="X20" s="384"/>
      <c r="Y20" s="92"/>
      <c r="Z20" s="93"/>
      <c r="AA20" s="100"/>
      <c r="AB20" s="11"/>
    </row>
    <row r="21" spans="1:28" ht="18" customHeight="1" thickBot="1">
      <c r="A21" s="57" t="s">
        <v>11</v>
      </c>
      <c r="B21" s="375"/>
      <c r="C21" s="376"/>
      <c r="D21" s="376"/>
      <c r="E21" s="377"/>
      <c r="F21" s="380" t="s">
        <v>117</v>
      </c>
      <c r="G21" s="381"/>
      <c r="H21" s="410" t="s">
        <v>4</v>
      </c>
      <c r="I21" s="410"/>
      <c r="J21" s="184" t="s">
        <v>19</v>
      </c>
      <c r="K21" s="58" t="s">
        <v>178</v>
      </c>
      <c r="L21" s="184" t="s">
        <v>5</v>
      </c>
      <c r="M21" s="410" t="s">
        <v>4</v>
      </c>
      <c r="N21" s="410"/>
      <c r="O21" s="184" t="s">
        <v>19</v>
      </c>
      <c r="P21" s="184" t="s">
        <v>5</v>
      </c>
      <c r="Q21" s="410" t="s">
        <v>4</v>
      </c>
      <c r="R21" s="410"/>
      <c r="S21" s="184" t="s">
        <v>19</v>
      </c>
      <c r="T21" s="184" t="s">
        <v>5</v>
      </c>
      <c r="U21" s="59" t="s">
        <v>6</v>
      </c>
      <c r="V21" s="184" t="s">
        <v>49</v>
      </c>
      <c r="W21" s="184" t="s">
        <v>14</v>
      </c>
      <c r="X21" s="184" t="s">
        <v>5</v>
      </c>
      <c r="Y21" s="375" t="s">
        <v>31</v>
      </c>
      <c r="Z21" s="376"/>
      <c r="AA21" s="423"/>
      <c r="AB21" s="11"/>
    </row>
    <row r="22" spans="1:30" ht="17.25" customHeight="1" thickBot="1">
      <c r="A22" s="60"/>
      <c r="B22" s="419" t="s">
        <v>12</v>
      </c>
      <c r="C22" s="419"/>
      <c r="D22" s="419"/>
      <c r="E22" s="419"/>
      <c r="F22" s="61"/>
      <c r="G22" s="61"/>
      <c r="H22" s="183"/>
      <c r="I22" s="183"/>
      <c r="J22" s="183"/>
      <c r="K22" s="183"/>
      <c r="L22" s="183"/>
      <c r="M22" s="183"/>
      <c r="N22" s="183"/>
      <c r="O22" s="183"/>
      <c r="P22" s="183"/>
      <c r="Q22" s="183"/>
      <c r="R22" s="183"/>
      <c r="S22" s="183"/>
      <c r="T22" s="183"/>
      <c r="U22" s="183"/>
      <c r="V22" s="183"/>
      <c r="W22" s="183"/>
      <c r="X22" s="183"/>
      <c r="Y22" s="198"/>
      <c r="Z22" s="91"/>
      <c r="AA22" s="199"/>
      <c r="AB22" s="11"/>
      <c r="AD22" s="22"/>
    </row>
    <row r="23" spans="1:35" ht="15" customHeight="1" thickBot="1">
      <c r="A23" s="62">
        <v>1</v>
      </c>
      <c r="B23" s="420"/>
      <c r="C23" s="421"/>
      <c r="D23" s="421"/>
      <c r="E23" s="421"/>
      <c r="F23" s="70">
        <v>0</v>
      </c>
      <c r="G23" s="71" t="s">
        <v>20</v>
      </c>
      <c r="H23" s="63">
        <v>0</v>
      </c>
      <c r="I23" s="64" t="s">
        <v>21</v>
      </c>
      <c r="J23" s="66">
        <v>0</v>
      </c>
      <c r="K23" s="65">
        <f aca="true" t="shared" si="0" ref="K23:K28">IF(H23&lt;&gt;0,F23/H23,0)</f>
        <v>0</v>
      </c>
      <c r="L23" s="67">
        <f aca="true" t="shared" si="1" ref="L23:L28">-J23*H23</f>
        <v>0</v>
      </c>
      <c r="M23" s="63">
        <v>0</v>
      </c>
      <c r="N23" s="64" t="s">
        <v>20</v>
      </c>
      <c r="O23" s="66">
        <v>0</v>
      </c>
      <c r="P23" s="67">
        <f aca="true" t="shared" si="2" ref="P23:P28">-O23*M23</f>
        <v>0</v>
      </c>
      <c r="Q23" s="63">
        <v>0</v>
      </c>
      <c r="R23" s="64" t="s">
        <v>21</v>
      </c>
      <c r="S23" s="66">
        <v>0</v>
      </c>
      <c r="T23" s="67">
        <f aca="true" t="shared" si="3" ref="T23:T28">-S23*Q23</f>
        <v>0</v>
      </c>
      <c r="U23" s="68">
        <f>+T23+P23+L23</f>
        <v>0</v>
      </c>
      <c r="V23" s="69">
        <f aca="true" t="shared" si="4" ref="V23:V28">SUM($T$11+$T$9+$T$7)</f>
        <v>0</v>
      </c>
      <c r="W23" s="68">
        <f>U23*V23</f>
        <v>0</v>
      </c>
      <c r="X23" s="121">
        <f>W23+U23</f>
        <v>0</v>
      </c>
      <c r="Y23" s="365">
        <f aca="true" t="shared" si="5" ref="Y23:Y28">IF(F23=0,0,X23/F23)</f>
        <v>0</v>
      </c>
      <c r="Z23" s="365"/>
      <c r="AA23" s="116" t="str">
        <f aca="true" t="shared" si="6" ref="AA23:AA28">+G23</f>
        <v>sf</v>
      </c>
      <c r="AB23" s="11"/>
      <c r="AH23" s="5"/>
      <c r="AI23" s="6"/>
    </row>
    <row r="24" spans="1:35" ht="15" customHeight="1" thickBot="1">
      <c r="A24" s="72">
        <v>2</v>
      </c>
      <c r="B24" s="371"/>
      <c r="C24" s="367"/>
      <c r="D24" s="367"/>
      <c r="E24" s="367"/>
      <c r="F24" s="82">
        <v>0</v>
      </c>
      <c r="G24" s="83" t="s">
        <v>20</v>
      </c>
      <c r="H24" s="73">
        <v>0</v>
      </c>
      <c r="I24" s="74" t="s">
        <v>21</v>
      </c>
      <c r="J24" s="75">
        <v>0</v>
      </c>
      <c r="K24" s="65">
        <f t="shared" si="0"/>
        <v>0</v>
      </c>
      <c r="L24" s="67">
        <f t="shared" si="1"/>
        <v>0</v>
      </c>
      <c r="M24" s="73">
        <v>0</v>
      </c>
      <c r="N24" s="74" t="s">
        <v>20</v>
      </c>
      <c r="O24" s="75">
        <v>0</v>
      </c>
      <c r="P24" s="67">
        <f t="shared" si="2"/>
        <v>0</v>
      </c>
      <c r="Q24" s="73">
        <v>0</v>
      </c>
      <c r="R24" s="64" t="s">
        <v>21</v>
      </c>
      <c r="S24" s="75">
        <v>0</v>
      </c>
      <c r="T24" s="67">
        <f t="shared" si="3"/>
        <v>0</v>
      </c>
      <c r="U24" s="68">
        <f aca="true" t="shared" si="7" ref="U24:U50">+T24+P24+L24</f>
        <v>0</v>
      </c>
      <c r="V24" s="69">
        <f t="shared" si="4"/>
        <v>0</v>
      </c>
      <c r="W24" s="68">
        <f aca="true" t="shared" si="8" ref="W24:W50">U24*V24</f>
        <v>0</v>
      </c>
      <c r="X24" s="122">
        <f aca="true" t="shared" si="9" ref="X24:X50">W24+U24</f>
        <v>0</v>
      </c>
      <c r="Y24" s="365">
        <f t="shared" si="5"/>
        <v>0</v>
      </c>
      <c r="Z24" s="365"/>
      <c r="AA24" s="116" t="str">
        <f t="shared" si="6"/>
        <v>sf</v>
      </c>
      <c r="AB24" s="11"/>
      <c r="AH24" s="5"/>
      <c r="AI24" s="6"/>
    </row>
    <row r="25" spans="1:28" ht="15" customHeight="1" thickBot="1">
      <c r="A25" s="72">
        <v>3</v>
      </c>
      <c r="B25" s="366"/>
      <c r="C25" s="367"/>
      <c r="D25" s="367"/>
      <c r="E25" s="367"/>
      <c r="F25" s="82">
        <v>0</v>
      </c>
      <c r="G25" s="83" t="s">
        <v>20</v>
      </c>
      <c r="H25" s="73">
        <v>0</v>
      </c>
      <c r="I25" s="74" t="s">
        <v>21</v>
      </c>
      <c r="J25" s="75">
        <v>0</v>
      </c>
      <c r="K25" s="65">
        <f t="shared" si="0"/>
        <v>0</v>
      </c>
      <c r="L25" s="67">
        <f t="shared" si="1"/>
        <v>0</v>
      </c>
      <c r="M25" s="73">
        <v>0</v>
      </c>
      <c r="N25" s="74" t="s">
        <v>20</v>
      </c>
      <c r="O25" s="75">
        <v>0</v>
      </c>
      <c r="P25" s="67">
        <f t="shared" si="2"/>
        <v>0</v>
      </c>
      <c r="Q25" s="73">
        <v>0</v>
      </c>
      <c r="R25" s="64" t="s">
        <v>21</v>
      </c>
      <c r="S25" s="75">
        <v>0</v>
      </c>
      <c r="T25" s="67">
        <f t="shared" si="3"/>
        <v>0</v>
      </c>
      <c r="U25" s="68">
        <f t="shared" si="7"/>
        <v>0</v>
      </c>
      <c r="V25" s="69">
        <f t="shared" si="4"/>
        <v>0</v>
      </c>
      <c r="W25" s="68">
        <f t="shared" si="8"/>
        <v>0</v>
      </c>
      <c r="X25" s="122">
        <f t="shared" si="9"/>
        <v>0</v>
      </c>
      <c r="Y25" s="365">
        <f t="shared" si="5"/>
        <v>0</v>
      </c>
      <c r="Z25" s="365"/>
      <c r="AA25" s="116" t="str">
        <f t="shared" si="6"/>
        <v>sf</v>
      </c>
      <c r="AB25" s="11"/>
    </row>
    <row r="26" spans="1:28" ht="15" customHeight="1" thickBot="1">
      <c r="A26" s="72">
        <v>4</v>
      </c>
      <c r="B26" s="371"/>
      <c r="C26" s="367"/>
      <c r="D26" s="367"/>
      <c r="E26" s="367"/>
      <c r="F26" s="82">
        <v>0</v>
      </c>
      <c r="G26" s="83" t="s">
        <v>20</v>
      </c>
      <c r="H26" s="73">
        <v>0</v>
      </c>
      <c r="I26" s="74" t="s">
        <v>21</v>
      </c>
      <c r="J26" s="75">
        <v>0</v>
      </c>
      <c r="K26" s="65">
        <f t="shared" si="0"/>
        <v>0</v>
      </c>
      <c r="L26" s="67">
        <f t="shared" si="1"/>
        <v>0</v>
      </c>
      <c r="M26" s="73">
        <v>0</v>
      </c>
      <c r="N26" s="74" t="s">
        <v>20</v>
      </c>
      <c r="O26" s="75">
        <v>0</v>
      </c>
      <c r="P26" s="67">
        <f t="shared" si="2"/>
        <v>0</v>
      </c>
      <c r="Q26" s="73">
        <v>0</v>
      </c>
      <c r="R26" s="64" t="s">
        <v>21</v>
      </c>
      <c r="S26" s="75">
        <v>0</v>
      </c>
      <c r="T26" s="67">
        <f t="shared" si="3"/>
        <v>0</v>
      </c>
      <c r="U26" s="68">
        <f t="shared" si="7"/>
        <v>0</v>
      </c>
      <c r="V26" s="69">
        <f t="shared" si="4"/>
        <v>0</v>
      </c>
      <c r="W26" s="68">
        <f t="shared" si="8"/>
        <v>0</v>
      </c>
      <c r="X26" s="122">
        <f t="shared" si="9"/>
        <v>0</v>
      </c>
      <c r="Y26" s="365">
        <f t="shared" si="5"/>
        <v>0</v>
      </c>
      <c r="Z26" s="365"/>
      <c r="AA26" s="116" t="str">
        <f t="shared" si="6"/>
        <v>sf</v>
      </c>
      <c r="AB26" s="11"/>
    </row>
    <row r="27" spans="1:35" ht="15" customHeight="1" thickBot="1">
      <c r="A27" s="72">
        <v>5</v>
      </c>
      <c r="B27" s="366"/>
      <c r="C27" s="367"/>
      <c r="D27" s="367"/>
      <c r="E27" s="367"/>
      <c r="F27" s="82">
        <v>0</v>
      </c>
      <c r="G27" s="83" t="s">
        <v>20</v>
      </c>
      <c r="H27" s="73">
        <v>0</v>
      </c>
      <c r="I27" s="74" t="s">
        <v>21</v>
      </c>
      <c r="J27" s="75">
        <v>0</v>
      </c>
      <c r="K27" s="65">
        <f t="shared" si="0"/>
        <v>0</v>
      </c>
      <c r="L27" s="67">
        <f t="shared" si="1"/>
        <v>0</v>
      </c>
      <c r="M27" s="73">
        <v>0</v>
      </c>
      <c r="N27" s="74" t="s">
        <v>20</v>
      </c>
      <c r="O27" s="75">
        <v>0</v>
      </c>
      <c r="P27" s="67">
        <f t="shared" si="2"/>
        <v>0</v>
      </c>
      <c r="Q27" s="73">
        <v>0</v>
      </c>
      <c r="R27" s="64" t="s">
        <v>21</v>
      </c>
      <c r="S27" s="75">
        <v>0</v>
      </c>
      <c r="T27" s="67">
        <f t="shared" si="3"/>
        <v>0</v>
      </c>
      <c r="U27" s="68">
        <f t="shared" si="7"/>
        <v>0</v>
      </c>
      <c r="V27" s="69">
        <f t="shared" si="4"/>
        <v>0</v>
      </c>
      <c r="W27" s="68">
        <f t="shared" si="8"/>
        <v>0</v>
      </c>
      <c r="X27" s="122">
        <f t="shared" si="9"/>
        <v>0</v>
      </c>
      <c r="Y27" s="365">
        <f t="shared" si="5"/>
        <v>0</v>
      </c>
      <c r="Z27" s="365"/>
      <c r="AA27" s="116" t="str">
        <f t="shared" si="6"/>
        <v>sf</v>
      </c>
      <c r="AB27" s="11"/>
      <c r="AI27" s="4"/>
    </row>
    <row r="28" spans="1:35" ht="15" customHeight="1" thickBot="1">
      <c r="A28" s="72">
        <v>6</v>
      </c>
      <c r="B28" s="371"/>
      <c r="C28" s="367"/>
      <c r="D28" s="367"/>
      <c r="E28" s="367"/>
      <c r="F28" s="82">
        <v>0</v>
      </c>
      <c r="G28" s="106" t="s">
        <v>20</v>
      </c>
      <c r="H28" s="73">
        <v>0</v>
      </c>
      <c r="I28" s="74" t="s">
        <v>21</v>
      </c>
      <c r="J28" s="75">
        <v>0</v>
      </c>
      <c r="K28" s="65">
        <f t="shared" si="0"/>
        <v>0</v>
      </c>
      <c r="L28" s="67">
        <f t="shared" si="1"/>
        <v>0</v>
      </c>
      <c r="M28" s="73">
        <v>0</v>
      </c>
      <c r="N28" s="74" t="s">
        <v>20</v>
      </c>
      <c r="O28" s="75">
        <v>0</v>
      </c>
      <c r="P28" s="67">
        <f t="shared" si="2"/>
        <v>0</v>
      </c>
      <c r="Q28" s="73">
        <v>0</v>
      </c>
      <c r="R28" s="64" t="s">
        <v>21</v>
      </c>
      <c r="S28" s="75">
        <v>0</v>
      </c>
      <c r="T28" s="67">
        <f t="shared" si="3"/>
        <v>0</v>
      </c>
      <c r="U28" s="68">
        <f>+T28+P28+L28</f>
        <v>0</v>
      </c>
      <c r="V28" s="69">
        <f t="shared" si="4"/>
        <v>0</v>
      </c>
      <c r="W28" s="68">
        <f>U28*V28</f>
        <v>0</v>
      </c>
      <c r="X28" s="122">
        <f>W28+U28</f>
        <v>0</v>
      </c>
      <c r="Y28" s="365">
        <f t="shared" si="5"/>
        <v>0</v>
      </c>
      <c r="Z28" s="365"/>
      <c r="AA28" s="116" t="str">
        <f t="shared" si="6"/>
        <v>sf</v>
      </c>
      <c r="AB28" s="11"/>
      <c r="AI28" s="4"/>
    </row>
    <row r="29" spans="1:35" ht="15" customHeight="1" thickBot="1">
      <c r="A29" s="60"/>
      <c r="B29" s="411" t="s">
        <v>13</v>
      </c>
      <c r="C29" s="411"/>
      <c r="D29" s="411"/>
      <c r="E29" s="411"/>
      <c r="F29" s="78"/>
      <c r="G29" s="78"/>
      <c r="H29" s="77"/>
      <c r="I29" s="77"/>
      <c r="J29" s="77"/>
      <c r="K29" s="77"/>
      <c r="L29" s="77"/>
      <c r="M29" s="77"/>
      <c r="N29" s="77"/>
      <c r="O29" s="77"/>
      <c r="P29" s="77"/>
      <c r="Q29" s="77"/>
      <c r="R29" s="77"/>
      <c r="S29" s="77"/>
      <c r="T29" s="77"/>
      <c r="U29" s="77"/>
      <c r="V29" s="77"/>
      <c r="W29" s="77"/>
      <c r="X29" s="123"/>
      <c r="Y29" s="125"/>
      <c r="Z29" s="126"/>
      <c r="AA29" s="124"/>
      <c r="AB29" s="11"/>
      <c r="AI29" s="6"/>
    </row>
    <row r="30" spans="1:30" ht="15" customHeight="1" thickBot="1">
      <c r="A30" s="72">
        <v>7</v>
      </c>
      <c r="B30" s="366"/>
      <c r="C30" s="367"/>
      <c r="D30" s="367"/>
      <c r="E30" s="367"/>
      <c r="F30" s="82">
        <v>0</v>
      </c>
      <c r="G30" s="83" t="s">
        <v>20</v>
      </c>
      <c r="H30" s="63">
        <v>0</v>
      </c>
      <c r="I30" s="64" t="s">
        <v>21</v>
      </c>
      <c r="J30" s="66">
        <v>0</v>
      </c>
      <c r="K30" s="65">
        <f aca="true" t="shared" si="10" ref="K30:K43">IF(H30&lt;&gt;0,F30/H30,0)</f>
        <v>0</v>
      </c>
      <c r="L30" s="67">
        <f aca="true" t="shared" si="11" ref="L30:L43">J30*H30</f>
        <v>0</v>
      </c>
      <c r="M30" s="76">
        <v>0</v>
      </c>
      <c r="N30" s="74" t="s">
        <v>20</v>
      </c>
      <c r="O30" s="66">
        <v>0</v>
      </c>
      <c r="P30" s="67">
        <f aca="true" t="shared" si="12" ref="P30:P49">O30*M30</f>
        <v>0</v>
      </c>
      <c r="Q30" s="76">
        <v>0</v>
      </c>
      <c r="R30" s="64" t="s">
        <v>21</v>
      </c>
      <c r="S30" s="66">
        <v>0</v>
      </c>
      <c r="T30" s="67">
        <f aca="true" t="shared" si="13" ref="T30:T50">S30*Q30</f>
        <v>0</v>
      </c>
      <c r="U30" s="68">
        <f t="shared" si="7"/>
        <v>0</v>
      </c>
      <c r="V30" s="69">
        <f aca="true" t="shared" si="14" ref="V30:V43">SUM($T$11+$T$9+$T$7)</f>
        <v>0</v>
      </c>
      <c r="W30" s="68">
        <f t="shared" si="8"/>
        <v>0</v>
      </c>
      <c r="X30" s="122">
        <f t="shared" si="9"/>
        <v>0</v>
      </c>
      <c r="Y30" s="365">
        <f aca="true" t="shared" si="15" ref="Y30:Y43">IF(F30=0,0,X30/F30)</f>
        <v>0</v>
      </c>
      <c r="Z30" s="365"/>
      <c r="AA30" s="116" t="str">
        <f aca="true" t="shared" si="16" ref="AA30:AA43">+G30</f>
        <v>sf</v>
      </c>
      <c r="AB30" s="11"/>
      <c r="AD30" s="12"/>
    </row>
    <row r="31" spans="1:34" ht="15" customHeight="1" thickBot="1">
      <c r="A31" s="72">
        <v>8</v>
      </c>
      <c r="B31" s="366"/>
      <c r="C31" s="367"/>
      <c r="D31" s="367"/>
      <c r="E31" s="367"/>
      <c r="F31" s="82">
        <v>0</v>
      </c>
      <c r="G31" s="83" t="s">
        <v>20</v>
      </c>
      <c r="H31" s="63">
        <v>0</v>
      </c>
      <c r="I31" s="64" t="s">
        <v>21</v>
      </c>
      <c r="J31" s="66">
        <v>0</v>
      </c>
      <c r="K31" s="65">
        <f t="shared" si="10"/>
        <v>0</v>
      </c>
      <c r="L31" s="67">
        <f t="shared" si="11"/>
        <v>0</v>
      </c>
      <c r="M31" s="76">
        <v>0</v>
      </c>
      <c r="N31" s="74" t="s">
        <v>20</v>
      </c>
      <c r="O31" s="66">
        <v>0</v>
      </c>
      <c r="P31" s="67">
        <f t="shared" si="12"/>
        <v>0</v>
      </c>
      <c r="Q31" s="76">
        <v>0</v>
      </c>
      <c r="R31" s="64" t="s">
        <v>21</v>
      </c>
      <c r="S31" s="66">
        <v>0</v>
      </c>
      <c r="T31" s="67">
        <f t="shared" si="13"/>
        <v>0</v>
      </c>
      <c r="U31" s="68">
        <f t="shared" si="7"/>
        <v>0</v>
      </c>
      <c r="V31" s="69">
        <f t="shared" si="14"/>
        <v>0</v>
      </c>
      <c r="W31" s="68">
        <f t="shared" si="8"/>
        <v>0</v>
      </c>
      <c r="X31" s="122">
        <f t="shared" si="9"/>
        <v>0</v>
      </c>
      <c r="Y31" s="365">
        <f t="shared" si="15"/>
        <v>0</v>
      </c>
      <c r="Z31" s="365"/>
      <c r="AA31" s="116" t="str">
        <f t="shared" si="16"/>
        <v>sf</v>
      </c>
      <c r="AB31" s="11"/>
      <c r="AD31" s="12"/>
      <c r="AH31" s="4"/>
    </row>
    <row r="32" spans="1:34" ht="15" customHeight="1" thickBot="1">
      <c r="A32" s="72">
        <v>9</v>
      </c>
      <c r="B32" s="366"/>
      <c r="C32" s="367"/>
      <c r="D32" s="367"/>
      <c r="E32" s="367"/>
      <c r="F32" s="82">
        <v>0</v>
      </c>
      <c r="G32" s="83" t="s">
        <v>20</v>
      </c>
      <c r="H32" s="63">
        <v>0</v>
      </c>
      <c r="I32" s="64" t="s">
        <v>21</v>
      </c>
      <c r="J32" s="66">
        <v>0</v>
      </c>
      <c r="K32" s="65">
        <f t="shared" si="10"/>
        <v>0</v>
      </c>
      <c r="L32" s="67">
        <f t="shared" si="11"/>
        <v>0</v>
      </c>
      <c r="M32" s="76">
        <v>0</v>
      </c>
      <c r="N32" s="74" t="s">
        <v>20</v>
      </c>
      <c r="O32" s="66">
        <v>0</v>
      </c>
      <c r="P32" s="67">
        <f t="shared" si="12"/>
        <v>0</v>
      </c>
      <c r="Q32" s="76">
        <v>0</v>
      </c>
      <c r="R32" s="64" t="s">
        <v>21</v>
      </c>
      <c r="S32" s="66">
        <v>0</v>
      </c>
      <c r="T32" s="67">
        <f t="shared" si="13"/>
        <v>0</v>
      </c>
      <c r="U32" s="68">
        <f t="shared" si="7"/>
        <v>0</v>
      </c>
      <c r="V32" s="69">
        <f t="shared" si="14"/>
        <v>0</v>
      </c>
      <c r="W32" s="68">
        <f t="shared" si="8"/>
        <v>0</v>
      </c>
      <c r="X32" s="122">
        <f t="shared" si="9"/>
        <v>0</v>
      </c>
      <c r="Y32" s="365">
        <f t="shared" si="15"/>
        <v>0</v>
      </c>
      <c r="Z32" s="365"/>
      <c r="AA32" s="116" t="str">
        <f t="shared" si="16"/>
        <v>sf</v>
      </c>
      <c r="AB32" s="11"/>
      <c r="AH32" s="5"/>
    </row>
    <row r="33" spans="1:28" ht="15" customHeight="1" thickBot="1">
      <c r="A33" s="72">
        <v>10</v>
      </c>
      <c r="B33" s="366"/>
      <c r="C33" s="367"/>
      <c r="D33" s="367"/>
      <c r="E33" s="367"/>
      <c r="F33" s="82">
        <v>0</v>
      </c>
      <c r="G33" s="83" t="s">
        <v>20</v>
      </c>
      <c r="H33" s="63">
        <v>0</v>
      </c>
      <c r="I33" s="64" t="s">
        <v>21</v>
      </c>
      <c r="J33" s="66">
        <v>0</v>
      </c>
      <c r="K33" s="65">
        <f t="shared" si="10"/>
        <v>0</v>
      </c>
      <c r="L33" s="67">
        <f t="shared" si="11"/>
        <v>0</v>
      </c>
      <c r="M33" s="76">
        <v>0</v>
      </c>
      <c r="N33" s="74" t="s">
        <v>20</v>
      </c>
      <c r="O33" s="66">
        <v>0</v>
      </c>
      <c r="P33" s="67">
        <f t="shared" si="12"/>
        <v>0</v>
      </c>
      <c r="Q33" s="76">
        <v>0</v>
      </c>
      <c r="R33" s="64" t="s">
        <v>21</v>
      </c>
      <c r="S33" s="66">
        <v>0</v>
      </c>
      <c r="T33" s="67">
        <f t="shared" si="13"/>
        <v>0</v>
      </c>
      <c r="U33" s="68">
        <f t="shared" si="7"/>
        <v>0</v>
      </c>
      <c r="V33" s="69">
        <f t="shared" si="14"/>
        <v>0</v>
      </c>
      <c r="W33" s="68">
        <f t="shared" si="8"/>
        <v>0</v>
      </c>
      <c r="X33" s="122">
        <f t="shared" si="9"/>
        <v>0</v>
      </c>
      <c r="Y33" s="365">
        <f t="shared" si="15"/>
        <v>0</v>
      </c>
      <c r="Z33" s="365"/>
      <c r="AA33" s="116" t="str">
        <f t="shared" si="16"/>
        <v>sf</v>
      </c>
      <c r="AB33" s="11"/>
    </row>
    <row r="34" spans="1:30" ht="15" customHeight="1" thickBot="1">
      <c r="A34" s="72">
        <v>11</v>
      </c>
      <c r="B34" s="366"/>
      <c r="C34" s="367"/>
      <c r="D34" s="367"/>
      <c r="E34" s="367"/>
      <c r="F34" s="82">
        <v>0</v>
      </c>
      <c r="G34" s="83" t="s">
        <v>20</v>
      </c>
      <c r="H34" s="63">
        <v>0</v>
      </c>
      <c r="I34" s="64" t="s">
        <v>21</v>
      </c>
      <c r="J34" s="66">
        <v>0</v>
      </c>
      <c r="K34" s="65">
        <f t="shared" si="10"/>
        <v>0</v>
      </c>
      <c r="L34" s="67">
        <f t="shared" si="11"/>
        <v>0</v>
      </c>
      <c r="M34" s="76">
        <v>0</v>
      </c>
      <c r="N34" s="74" t="s">
        <v>20</v>
      </c>
      <c r="O34" s="66">
        <v>0</v>
      </c>
      <c r="P34" s="67">
        <f t="shared" si="12"/>
        <v>0</v>
      </c>
      <c r="Q34" s="76">
        <v>0</v>
      </c>
      <c r="R34" s="64" t="s">
        <v>21</v>
      </c>
      <c r="S34" s="66">
        <v>0</v>
      </c>
      <c r="T34" s="67">
        <f t="shared" si="13"/>
        <v>0</v>
      </c>
      <c r="U34" s="68">
        <f t="shared" si="7"/>
        <v>0</v>
      </c>
      <c r="V34" s="69">
        <f t="shared" si="14"/>
        <v>0</v>
      </c>
      <c r="W34" s="68">
        <f t="shared" si="8"/>
        <v>0</v>
      </c>
      <c r="X34" s="122">
        <f t="shared" si="9"/>
        <v>0</v>
      </c>
      <c r="Y34" s="365">
        <f t="shared" si="15"/>
        <v>0</v>
      </c>
      <c r="Z34" s="365"/>
      <c r="AA34" s="116" t="str">
        <f t="shared" si="16"/>
        <v>sf</v>
      </c>
      <c r="AB34" s="11"/>
      <c r="AD34" s="12"/>
    </row>
    <row r="35" spans="1:30" ht="15" customHeight="1" thickBot="1">
      <c r="A35" s="72">
        <v>12</v>
      </c>
      <c r="B35" s="366"/>
      <c r="C35" s="367"/>
      <c r="D35" s="367"/>
      <c r="E35" s="367"/>
      <c r="F35" s="82">
        <v>0</v>
      </c>
      <c r="G35" s="83" t="s">
        <v>20</v>
      </c>
      <c r="H35" s="63">
        <v>0</v>
      </c>
      <c r="I35" s="64" t="s">
        <v>21</v>
      </c>
      <c r="J35" s="66">
        <v>0</v>
      </c>
      <c r="K35" s="65">
        <f t="shared" si="10"/>
        <v>0</v>
      </c>
      <c r="L35" s="67">
        <f t="shared" si="11"/>
        <v>0</v>
      </c>
      <c r="M35" s="76">
        <v>0</v>
      </c>
      <c r="N35" s="74" t="s">
        <v>20</v>
      </c>
      <c r="O35" s="66">
        <v>0</v>
      </c>
      <c r="P35" s="67">
        <f t="shared" si="12"/>
        <v>0</v>
      </c>
      <c r="Q35" s="76">
        <v>0</v>
      </c>
      <c r="R35" s="64" t="s">
        <v>21</v>
      </c>
      <c r="S35" s="66">
        <v>0</v>
      </c>
      <c r="T35" s="67">
        <f t="shared" si="13"/>
        <v>0</v>
      </c>
      <c r="U35" s="68">
        <f t="shared" si="7"/>
        <v>0</v>
      </c>
      <c r="V35" s="69">
        <f t="shared" si="14"/>
        <v>0</v>
      </c>
      <c r="W35" s="68">
        <f t="shared" si="8"/>
        <v>0</v>
      </c>
      <c r="X35" s="122">
        <f t="shared" si="9"/>
        <v>0</v>
      </c>
      <c r="Y35" s="365">
        <f t="shared" si="15"/>
        <v>0</v>
      </c>
      <c r="Z35" s="365"/>
      <c r="AA35" s="116" t="str">
        <f t="shared" si="16"/>
        <v>sf</v>
      </c>
      <c r="AB35" s="11"/>
      <c r="AD35" s="12"/>
    </row>
    <row r="36" spans="1:30" ht="15" customHeight="1" thickBot="1">
      <c r="A36" s="72">
        <v>13</v>
      </c>
      <c r="B36" s="366"/>
      <c r="C36" s="367"/>
      <c r="D36" s="367"/>
      <c r="E36" s="367"/>
      <c r="F36" s="82">
        <v>0</v>
      </c>
      <c r="G36" s="83" t="s">
        <v>20</v>
      </c>
      <c r="H36" s="63">
        <v>0</v>
      </c>
      <c r="I36" s="64" t="s">
        <v>21</v>
      </c>
      <c r="J36" s="66">
        <v>0</v>
      </c>
      <c r="K36" s="65">
        <f t="shared" si="10"/>
        <v>0</v>
      </c>
      <c r="L36" s="67">
        <f t="shared" si="11"/>
        <v>0</v>
      </c>
      <c r="M36" s="76">
        <v>0</v>
      </c>
      <c r="N36" s="74" t="s">
        <v>20</v>
      </c>
      <c r="O36" s="66">
        <v>0</v>
      </c>
      <c r="P36" s="67">
        <f t="shared" si="12"/>
        <v>0</v>
      </c>
      <c r="Q36" s="76">
        <v>0</v>
      </c>
      <c r="R36" s="64" t="s">
        <v>21</v>
      </c>
      <c r="S36" s="66">
        <v>0</v>
      </c>
      <c r="T36" s="67">
        <f t="shared" si="13"/>
        <v>0</v>
      </c>
      <c r="U36" s="68">
        <f t="shared" si="7"/>
        <v>0</v>
      </c>
      <c r="V36" s="69">
        <f t="shared" si="14"/>
        <v>0</v>
      </c>
      <c r="W36" s="68">
        <f t="shared" si="8"/>
        <v>0</v>
      </c>
      <c r="X36" s="122">
        <f t="shared" si="9"/>
        <v>0</v>
      </c>
      <c r="Y36" s="365">
        <f t="shared" si="15"/>
        <v>0</v>
      </c>
      <c r="Z36" s="365"/>
      <c r="AA36" s="116" t="str">
        <f t="shared" si="16"/>
        <v>sf</v>
      </c>
      <c r="AB36" s="11"/>
      <c r="AD36" s="12"/>
    </row>
    <row r="37" spans="1:28" ht="15" customHeight="1" thickBot="1">
      <c r="A37" s="72">
        <v>14</v>
      </c>
      <c r="B37" s="366"/>
      <c r="C37" s="367"/>
      <c r="D37" s="367"/>
      <c r="E37" s="367"/>
      <c r="F37" s="82">
        <v>0</v>
      </c>
      <c r="G37" s="83" t="s">
        <v>20</v>
      </c>
      <c r="H37" s="63">
        <v>0</v>
      </c>
      <c r="I37" s="64" t="s">
        <v>21</v>
      </c>
      <c r="J37" s="66">
        <v>1</v>
      </c>
      <c r="K37" s="65">
        <f t="shared" si="10"/>
        <v>0</v>
      </c>
      <c r="L37" s="67">
        <f t="shared" si="11"/>
        <v>0</v>
      </c>
      <c r="M37" s="76">
        <v>0</v>
      </c>
      <c r="N37" s="74" t="s">
        <v>20</v>
      </c>
      <c r="O37" s="66">
        <v>0</v>
      </c>
      <c r="P37" s="67">
        <f t="shared" si="12"/>
        <v>0</v>
      </c>
      <c r="Q37" s="76">
        <v>0</v>
      </c>
      <c r="R37" s="64" t="s">
        <v>21</v>
      </c>
      <c r="S37" s="66">
        <v>0</v>
      </c>
      <c r="T37" s="67">
        <f t="shared" si="13"/>
        <v>0</v>
      </c>
      <c r="U37" s="68">
        <f t="shared" si="7"/>
        <v>0</v>
      </c>
      <c r="V37" s="69">
        <f t="shared" si="14"/>
        <v>0</v>
      </c>
      <c r="W37" s="68">
        <f t="shared" si="8"/>
        <v>0</v>
      </c>
      <c r="X37" s="122">
        <f t="shared" si="9"/>
        <v>0</v>
      </c>
      <c r="Y37" s="365">
        <f t="shared" si="15"/>
        <v>0</v>
      </c>
      <c r="Z37" s="365"/>
      <c r="AA37" s="116" t="str">
        <f t="shared" si="16"/>
        <v>sf</v>
      </c>
      <c r="AB37" s="11"/>
    </row>
    <row r="38" spans="1:28" ht="15" customHeight="1" thickBot="1">
      <c r="A38" s="72">
        <v>15</v>
      </c>
      <c r="B38" s="366"/>
      <c r="C38" s="367"/>
      <c r="D38" s="367"/>
      <c r="E38" s="367"/>
      <c r="F38" s="82">
        <v>0</v>
      </c>
      <c r="G38" s="83" t="s">
        <v>20</v>
      </c>
      <c r="H38" s="63">
        <v>0</v>
      </c>
      <c r="I38" s="64" t="s">
        <v>21</v>
      </c>
      <c r="J38" s="66">
        <v>0</v>
      </c>
      <c r="K38" s="65">
        <f t="shared" si="10"/>
        <v>0</v>
      </c>
      <c r="L38" s="67">
        <f t="shared" si="11"/>
        <v>0</v>
      </c>
      <c r="M38" s="76">
        <v>0</v>
      </c>
      <c r="N38" s="74" t="s">
        <v>20</v>
      </c>
      <c r="O38" s="66">
        <v>0</v>
      </c>
      <c r="P38" s="67">
        <f t="shared" si="12"/>
        <v>0</v>
      </c>
      <c r="Q38" s="76">
        <v>0</v>
      </c>
      <c r="R38" s="64" t="s">
        <v>21</v>
      </c>
      <c r="S38" s="66">
        <v>0</v>
      </c>
      <c r="T38" s="67">
        <f t="shared" si="13"/>
        <v>0</v>
      </c>
      <c r="U38" s="68">
        <f t="shared" si="7"/>
        <v>0</v>
      </c>
      <c r="V38" s="69">
        <f t="shared" si="14"/>
        <v>0</v>
      </c>
      <c r="W38" s="68">
        <f t="shared" si="8"/>
        <v>0</v>
      </c>
      <c r="X38" s="122">
        <f t="shared" si="9"/>
        <v>0</v>
      </c>
      <c r="Y38" s="365">
        <f t="shared" si="15"/>
        <v>0</v>
      </c>
      <c r="Z38" s="365"/>
      <c r="AA38" s="116" t="str">
        <f t="shared" si="16"/>
        <v>sf</v>
      </c>
      <c r="AB38" s="11"/>
    </row>
    <row r="39" spans="1:30" ht="15" customHeight="1" thickBot="1">
      <c r="A39" s="72">
        <v>16</v>
      </c>
      <c r="B39" s="366"/>
      <c r="C39" s="367"/>
      <c r="D39" s="367"/>
      <c r="E39" s="367"/>
      <c r="F39" s="82">
        <v>0</v>
      </c>
      <c r="G39" s="83" t="s">
        <v>20</v>
      </c>
      <c r="H39" s="63">
        <v>0</v>
      </c>
      <c r="I39" s="64" t="s">
        <v>21</v>
      </c>
      <c r="J39" s="66">
        <v>0</v>
      </c>
      <c r="K39" s="65">
        <f t="shared" si="10"/>
        <v>0</v>
      </c>
      <c r="L39" s="67">
        <f t="shared" si="11"/>
        <v>0</v>
      </c>
      <c r="M39" s="76">
        <v>0</v>
      </c>
      <c r="N39" s="74" t="s">
        <v>20</v>
      </c>
      <c r="O39" s="66">
        <v>0</v>
      </c>
      <c r="P39" s="67">
        <f t="shared" si="12"/>
        <v>0</v>
      </c>
      <c r="Q39" s="76">
        <v>0</v>
      </c>
      <c r="R39" s="64" t="s">
        <v>21</v>
      </c>
      <c r="S39" s="66">
        <v>0</v>
      </c>
      <c r="T39" s="67">
        <f t="shared" si="13"/>
        <v>0</v>
      </c>
      <c r="U39" s="68">
        <f t="shared" si="7"/>
        <v>0</v>
      </c>
      <c r="V39" s="69">
        <f t="shared" si="14"/>
        <v>0</v>
      </c>
      <c r="W39" s="68">
        <f t="shared" si="8"/>
        <v>0</v>
      </c>
      <c r="X39" s="122">
        <f t="shared" si="9"/>
        <v>0</v>
      </c>
      <c r="Y39" s="365">
        <f t="shared" si="15"/>
        <v>0</v>
      </c>
      <c r="Z39" s="365"/>
      <c r="AA39" s="116" t="str">
        <f t="shared" si="16"/>
        <v>sf</v>
      </c>
      <c r="AB39" s="11"/>
      <c r="AD39" s="12"/>
    </row>
    <row r="40" spans="1:30" ht="15" customHeight="1" thickBot="1">
      <c r="A40" s="72">
        <v>17</v>
      </c>
      <c r="B40" s="366"/>
      <c r="C40" s="367"/>
      <c r="D40" s="367"/>
      <c r="E40" s="367"/>
      <c r="F40" s="82">
        <v>0</v>
      </c>
      <c r="G40" s="83" t="s">
        <v>20</v>
      </c>
      <c r="H40" s="63">
        <v>0</v>
      </c>
      <c r="I40" s="64" t="s">
        <v>21</v>
      </c>
      <c r="J40" s="66">
        <v>0</v>
      </c>
      <c r="K40" s="65">
        <f t="shared" si="10"/>
        <v>0</v>
      </c>
      <c r="L40" s="67">
        <f t="shared" si="11"/>
        <v>0</v>
      </c>
      <c r="M40" s="76">
        <v>0</v>
      </c>
      <c r="N40" s="74" t="s">
        <v>20</v>
      </c>
      <c r="O40" s="66">
        <v>0</v>
      </c>
      <c r="P40" s="67">
        <f t="shared" si="12"/>
        <v>0</v>
      </c>
      <c r="Q40" s="76">
        <v>0</v>
      </c>
      <c r="R40" s="64" t="s">
        <v>21</v>
      </c>
      <c r="S40" s="66">
        <v>0</v>
      </c>
      <c r="T40" s="67">
        <f t="shared" si="13"/>
        <v>0</v>
      </c>
      <c r="U40" s="68">
        <f t="shared" si="7"/>
        <v>0</v>
      </c>
      <c r="V40" s="69">
        <f t="shared" si="14"/>
        <v>0</v>
      </c>
      <c r="W40" s="68">
        <f t="shared" si="8"/>
        <v>0</v>
      </c>
      <c r="X40" s="122">
        <f t="shared" si="9"/>
        <v>0</v>
      </c>
      <c r="Y40" s="365">
        <f t="shared" si="15"/>
        <v>0</v>
      </c>
      <c r="Z40" s="365"/>
      <c r="AA40" s="116" t="str">
        <f t="shared" si="16"/>
        <v>sf</v>
      </c>
      <c r="AB40" s="11"/>
      <c r="AD40" s="12"/>
    </row>
    <row r="41" spans="1:28" ht="15" customHeight="1" thickBot="1">
      <c r="A41" s="72">
        <v>18</v>
      </c>
      <c r="B41" s="366"/>
      <c r="C41" s="367"/>
      <c r="D41" s="367"/>
      <c r="E41" s="367"/>
      <c r="F41" s="82">
        <v>0</v>
      </c>
      <c r="G41" s="83" t="s">
        <v>20</v>
      </c>
      <c r="H41" s="63">
        <v>0.001</v>
      </c>
      <c r="I41" s="64" t="s">
        <v>21</v>
      </c>
      <c r="J41" s="66">
        <v>0.001</v>
      </c>
      <c r="K41" s="65">
        <f t="shared" si="10"/>
        <v>0</v>
      </c>
      <c r="L41" s="67">
        <f t="shared" si="11"/>
        <v>1E-06</v>
      </c>
      <c r="M41" s="76">
        <v>0</v>
      </c>
      <c r="N41" s="74" t="s">
        <v>20</v>
      </c>
      <c r="O41" s="66">
        <v>0</v>
      </c>
      <c r="P41" s="67">
        <f t="shared" si="12"/>
        <v>0</v>
      </c>
      <c r="Q41" s="76">
        <v>0</v>
      </c>
      <c r="R41" s="64" t="s">
        <v>21</v>
      </c>
      <c r="S41" s="66">
        <v>0</v>
      </c>
      <c r="T41" s="67">
        <f t="shared" si="13"/>
        <v>0</v>
      </c>
      <c r="U41" s="68">
        <f t="shared" si="7"/>
        <v>1E-06</v>
      </c>
      <c r="V41" s="69">
        <f t="shared" si="14"/>
        <v>0</v>
      </c>
      <c r="W41" s="68">
        <f t="shared" si="8"/>
        <v>0</v>
      </c>
      <c r="X41" s="122">
        <f t="shared" si="9"/>
        <v>1E-06</v>
      </c>
      <c r="Y41" s="365">
        <f t="shared" si="15"/>
        <v>0</v>
      </c>
      <c r="Z41" s="365"/>
      <c r="AA41" s="116" t="str">
        <f t="shared" si="16"/>
        <v>sf</v>
      </c>
      <c r="AB41" s="11"/>
    </row>
    <row r="42" spans="1:28" ht="15" customHeight="1" thickBot="1">
      <c r="A42" s="72">
        <v>19</v>
      </c>
      <c r="B42" s="366"/>
      <c r="C42" s="367"/>
      <c r="D42" s="367"/>
      <c r="E42" s="367"/>
      <c r="F42" s="82">
        <v>0</v>
      </c>
      <c r="G42" s="83" t="s">
        <v>20</v>
      </c>
      <c r="H42" s="63">
        <v>0</v>
      </c>
      <c r="I42" s="64" t="s">
        <v>21</v>
      </c>
      <c r="J42" s="66">
        <v>0.001</v>
      </c>
      <c r="K42" s="65">
        <f t="shared" si="10"/>
        <v>0</v>
      </c>
      <c r="L42" s="67">
        <f t="shared" si="11"/>
        <v>0</v>
      </c>
      <c r="M42" s="76">
        <v>0</v>
      </c>
      <c r="N42" s="74" t="s">
        <v>20</v>
      </c>
      <c r="O42" s="66">
        <v>0</v>
      </c>
      <c r="P42" s="67">
        <f>O42*M42</f>
        <v>0</v>
      </c>
      <c r="Q42" s="76">
        <v>0</v>
      </c>
      <c r="R42" s="64" t="s">
        <v>21</v>
      </c>
      <c r="S42" s="66">
        <v>0</v>
      </c>
      <c r="T42" s="67">
        <f>S42*Q42</f>
        <v>0</v>
      </c>
      <c r="U42" s="68">
        <f>+T42+P42+L42</f>
        <v>0</v>
      </c>
      <c r="V42" s="69">
        <f t="shared" si="14"/>
        <v>0</v>
      </c>
      <c r="W42" s="68">
        <f>U42*V42</f>
        <v>0</v>
      </c>
      <c r="X42" s="122">
        <f>W42+U42</f>
        <v>0</v>
      </c>
      <c r="Y42" s="365">
        <f t="shared" si="15"/>
        <v>0</v>
      </c>
      <c r="Z42" s="365"/>
      <c r="AA42" s="116" t="str">
        <f t="shared" si="16"/>
        <v>sf</v>
      </c>
      <c r="AB42" s="11"/>
    </row>
    <row r="43" spans="1:28" ht="15" customHeight="1" thickBot="1">
      <c r="A43" s="72">
        <v>20</v>
      </c>
      <c r="B43" s="366"/>
      <c r="C43" s="367"/>
      <c r="D43" s="367"/>
      <c r="E43" s="367"/>
      <c r="F43" s="82">
        <v>0</v>
      </c>
      <c r="G43" s="83" t="s">
        <v>20</v>
      </c>
      <c r="H43" s="63">
        <v>0</v>
      </c>
      <c r="I43" s="64" t="s">
        <v>21</v>
      </c>
      <c r="J43" s="66">
        <v>0</v>
      </c>
      <c r="K43" s="65">
        <f t="shared" si="10"/>
        <v>0</v>
      </c>
      <c r="L43" s="67">
        <f t="shared" si="11"/>
        <v>0</v>
      </c>
      <c r="M43" s="76">
        <v>0</v>
      </c>
      <c r="N43" s="74" t="s">
        <v>20</v>
      </c>
      <c r="O43" s="66">
        <v>0</v>
      </c>
      <c r="P43" s="67">
        <f t="shared" si="12"/>
        <v>0</v>
      </c>
      <c r="Q43" s="76">
        <v>0</v>
      </c>
      <c r="R43" s="64" t="s">
        <v>21</v>
      </c>
      <c r="S43" s="66">
        <v>0</v>
      </c>
      <c r="T43" s="67">
        <f t="shared" si="13"/>
        <v>0</v>
      </c>
      <c r="U43" s="68">
        <f t="shared" si="7"/>
        <v>0</v>
      </c>
      <c r="V43" s="69">
        <f t="shared" si="14"/>
        <v>0</v>
      </c>
      <c r="W43" s="68">
        <f t="shared" si="8"/>
        <v>0</v>
      </c>
      <c r="X43" s="122">
        <f t="shared" si="9"/>
        <v>0</v>
      </c>
      <c r="Y43" s="365">
        <f t="shared" si="15"/>
        <v>0</v>
      </c>
      <c r="Z43" s="365"/>
      <c r="AA43" s="116" t="str">
        <f t="shared" si="16"/>
        <v>sf</v>
      </c>
      <c r="AB43" s="11"/>
    </row>
    <row r="44" spans="1:35" ht="15" customHeight="1" thickBot="1">
      <c r="A44" s="60"/>
      <c r="B44" s="411" t="s">
        <v>18</v>
      </c>
      <c r="C44" s="411"/>
      <c r="D44" s="411"/>
      <c r="E44" s="411"/>
      <c r="F44" s="249" t="s">
        <v>190</v>
      </c>
      <c r="G44" s="250"/>
      <c r="H44" s="250"/>
      <c r="I44" s="250"/>
      <c r="J44" s="250"/>
      <c r="K44" s="250"/>
      <c r="L44" s="250"/>
      <c r="M44" s="248" t="s">
        <v>35</v>
      </c>
      <c r="N44" s="77"/>
      <c r="O44" s="77"/>
      <c r="P44" s="77"/>
      <c r="Q44" s="77"/>
      <c r="R44" s="77"/>
      <c r="S44" s="77"/>
      <c r="T44" s="77"/>
      <c r="U44" s="77"/>
      <c r="V44" s="77"/>
      <c r="W44" s="77"/>
      <c r="X44" s="123"/>
      <c r="Y44" s="125"/>
      <c r="Z44" s="127"/>
      <c r="AA44" s="124"/>
      <c r="AB44" s="11"/>
      <c r="AE44" s="2"/>
      <c r="AF44" s="2"/>
      <c r="AG44" s="2"/>
      <c r="AH44" s="5"/>
      <c r="AI44" s="6"/>
    </row>
    <row r="45" spans="1:28" ht="15" customHeight="1" thickBot="1">
      <c r="A45" s="72">
        <v>21</v>
      </c>
      <c r="B45" s="366"/>
      <c r="C45" s="367"/>
      <c r="D45" s="367"/>
      <c r="E45" s="367"/>
      <c r="F45" s="82">
        <v>0</v>
      </c>
      <c r="G45" s="83" t="s">
        <v>20</v>
      </c>
      <c r="H45" s="63">
        <v>0</v>
      </c>
      <c r="I45" s="64" t="s">
        <v>21</v>
      </c>
      <c r="J45" s="66">
        <v>0</v>
      </c>
      <c r="K45" s="65">
        <f aca="true" t="shared" si="17" ref="K45:K50">IF(H45&lt;&gt;0,F45/H45,0)</f>
        <v>0</v>
      </c>
      <c r="L45" s="67">
        <f aca="true" t="shared" si="18" ref="L45:L50">J45*H45</f>
        <v>0</v>
      </c>
      <c r="M45" s="63">
        <v>0</v>
      </c>
      <c r="N45" s="74" t="s">
        <v>20</v>
      </c>
      <c r="O45" s="66">
        <v>0</v>
      </c>
      <c r="P45" s="67">
        <f t="shared" si="12"/>
        <v>0</v>
      </c>
      <c r="Q45" s="63">
        <v>0</v>
      </c>
      <c r="R45" s="64" t="s">
        <v>21</v>
      </c>
      <c r="S45" s="66">
        <v>0</v>
      </c>
      <c r="T45" s="67">
        <f t="shared" si="13"/>
        <v>0</v>
      </c>
      <c r="U45" s="68">
        <f t="shared" si="7"/>
        <v>0</v>
      </c>
      <c r="V45" s="69">
        <f aca="true" t="shared" si="19" ref="V45:V50">SUM($T$11+$T$9+$T$7)</f>
        <v>0</v>
      </c>
      <c r="W45" s="68">
        <f t="shared" si="8"/>
        <v>0</v>
      </c>
      <c r="X45" s="122">
        <f t="shared" si="9"/>
        <v>0</v>
      </c>
      <c r="Y45" s="365">
        <f aca="true" t="shared" si="20" ref="Y45:Y50">IF(F45=0,0,X45/F45)</f>
        <v>0</v>
      </c>
      <c r="Z45" s="365"/>
      <c r="AA45" s="116" t="str">
        <f aca="true" t="shared" si="21" ref="AA45:AA50">+G45</f>
        <v>sf</v>
      </c>
      <c r="AB45" s="11"/>
    </row>
    <row r="46" spans="1:28" ht="15" customHeight="1" thickBot="1">
      <c r="A46" s="72">
        <v>22</v>
      </c>
      <c r="B46" s="366"/>
      <c r="C46" s="367"/>
      <c r="D46" s="367"/>
      <c r="E46" s="367"/>
      <c r="F46" s="82">
        <v>0</v>
      </c>
      <c r="G46" s="83" t="s">
        <v>20</v>
      </c>
      <c r="H46" s="63">
        <v>0</v>
      </c>
      <c r="I46" s="64" t="s">
        <v>21</v>
      </c>
      <c r="J46" s="66">
        <v>0</v>
      </c>
      <c r="K46" s="65">
        <f t="shared" si="17"/>
        <v>0</v>
      </c>
      <c r="L46" s="67">
        <f t="shared" si="18"/>
        <v>0</v>
      </c>
      <c r="M46" s="63">
        <v>0</v>
      </c>
      <c r="N46" s="74" t="s">
        <v>20</v>
      </c>
      <c r="O46" s="66">
        <v>0</v>
      </c>
      <c r="P46" s="67">
        <f t="shared" si="12"/>
        <v>0</v>
      </c>
      <c r="Q46" s="63">
        <v>0</v>
      </c>
      <c r="R46" s="64" t="s">
        <v>21</v>
      </c>
      <c r="S46" s="66">
        <v>0</v>
      </c>
      <c r="T46" s="67">
        <f t="shared" si="13"/>
        <v>0</v>
      </c>
      <c r="U46" s="68">
        <f t="shared" si="7"/>
        <v>0</v>
      </c>
      <c r="V46" s="69">
        <f t="shared" si="19"/>
        <v>0</v>
      </c>
      <c r="W46" s="68">
        <f t="shared" si="8"/>
        <v>0</v>
      </c>
      <c r="X46" s="122">
        <f t="shared" si="9"/>
        <v>0</v>
      </c>
      <c r="Y46" s="365">
        <f t="shared" si="20"/>
        <v>0</v>
      </c>
      <c r="Z46" s="365"/>
      <c r="AA46" s="116" t="str">
        <f t="shared" si="21"/>
        <v>sf</v>
      </c>
      <c r="AB46" s="11"/>
    </row>
    <row r="47" spans="1:28" ht="15" customHeight="1" thickBot="1">
      <c r="A47" s="72">
        <v>23</v>
      </c>
      <c r="B47" s="366"/>
      <c r="C47" s="367"/>
      <c r="D47" s="367"/>
      <c r="E47" s="367"/>
      <c r="F47" s="82">
        <v>0</v>
      </c>
      <c r="G47" s="83" t="s">
        <v>20</v>
      </c>
      <c r="H47" s="63">
        <v>0</v>
      </c>
      <c r="I47" s="64" t="s">
        <v>21</v>
      </c>
      <c r="J47" s="66">
        <v>0</v>
      </c>
      <c r="K47" s="65">
        <f t="shared" si="17"/>
        <v>0</v>
      </c>
      <c r="L47" s="67">
        <f t="shared" si="18"/>
        <v>0</v>
      </c>
      <c r="M47" s="63">
        <v>0</v>
      </c>
      <c r="N47" s="74" t="s">
        <v>20</v>
      </c>
      <c r="O47" s="66">
        <v>0</v>
      </c>
      <c r="P47" s="67">
        <f t="shared" si="12"/>
        <v>0</v>
      </c>
      <c r="Q47" s="63">
        <v>0</v>
      </c>
      <c r="R47" s="64" t="s">
        <v>21</v>
      </c>
      <c r="S47" s="66">
        <v>0</v>
      </c>
      <c r="T47" s="67">
        <f t="shared" si="13"/>
        <v>0</v>
      </c>
      <c r="U47" s="68">
        <f t="shared" si="7"/>
        <v>0</v>
      </c>
      <c r="V47" s="69">
        <f t="shared" si="19"/>
        <v>0</v>
      </c>
      <c r="W47" s="68">
        <f t="shared" si="8"/>
        <v>0</v>
      </c>
      <c r="X47" s="122">
        <f t="shared" si="9"/>
        <v>0</v>
      </c>
      <c r="Y47" s="365">
        <f t="shared" si="20"/>
        <v>0</v>
      </c>
      <c r="Z47" s="365"/>
      <c r="AA47" s="116" t="str">
        <f t="shared" si="21"/>
        <v>sf</v>
      </c>
      <c r="AB47" s="11"/>
    </row>
    <row r="48" spans="1:28" ht="15" customHeight="1" thickBot="1">
      <c r="A48" s="72">
        <v>24</v>
      </c>
      <c r="B48" s="366"/>
      <c r="C48" s="367"/>
      <c r="D48" s="367"/>
      <c r="E48" s="367"/>
      <c r="F48" s="82">
        <v>0</v>
      </c>
      <c r="G48" s="83" t="s">
        <v>20</v>
      </c>
      <c r="H48" s="63">
        <v>0</v>
      </c>
      <c r="I48" s="64" t="s">
        <v>21</v>
      </c>
      <c r="J48" s="66">
        <v>0</v>
      </c>
      <c r="K48" s="65">
        <f t="shared" si="17"/>
        <v>0</v>
      </c>
      <c r="L48" s="67">
        <f t="shared" si="18"/>
        <v>0</v>
      </c>
      <c r="M48" s="63">
        <v>0</v>
      </c>
      <c r="N48" s="74" t="s">
        <v>20</v>
      </c>
      <c r="O48" s="66">
        <v>0</v>
      </c>
      <c r="P48" s="67">
        <f t="shared" si="12"/>
        <v>0</v>
      </c>
      <c r="Q48" s="63">
        <v>0</v>
      </c>
      <c r="R48" s="64" t="s">
        <v>21</v>
      </c>
      <c r="S48" s="66">
        <v>0</v>
      </c>
      <c r="T48" s="67">
        <f t="shared" si="13"/>
        <v>0</v>
      </c>
      <c r="U48" s="68">
        <f t="shared" si="7"/>
        <v>0</v>
      </c>
      <c r="V48" s="69">
        <f t="shared" si="19"/>
        <v>0</v>
      </c>
      <c r="W48" s="68">
        <f t="shared" si="8"/>
        <v>0</v>
      </c>
      <c r="X48" s="122">
        <f t="shared" si="9"/>
        <v>0</v>
      </c>
      <c r="Y48" s="365">
        <f t="shared" si="20"/>
        <v>0</v>
      </c>
      <c r="Z48" s="365"/>
      <c r="AA48" s="116" t="str">
        <f t="shared" si="21"/>
        <v>sf</v>
      </c>
      <c r="AB48" s="11"/>
    </row>
    <row r="49" spans="1:28" ht="15" customHeight="1" thickBot="1">
      <c r="A49" s="72">
        <v>25</v>
      </c>
      <c r="B49" s="366"/>
      <c r="C49" s="367"/>
      <c r="D49" s="367"/>
      <c r="E49" s="367"/>
      <c r="F49" s="82">
        <v>0</v>
      </c>
      <c r="G49" s="83" t="s">
        <v>20</v>
      </c>
      <c r="H49" s="63">
        <v>0</v>
      </c>
      <c r="I49" s="64" t="s">
        <v>21</v>
      </c>
      <c r="J49" s="66">
        <v>0</v>
      </c>
      <c r="K49" s="65">
        <f t="shared" si="17"/>
        <v>0</v>
      </c>
      <c r="L49" s="67">
        <f t="shared" si="18"/>
        <v>0</v>
      </c>
      <c r="M49" s="63">
        <v>0</v>
      </c>
      <c r="N49" s="74" t="s">
        <v>20</v>
      </c>
      <c r="O49" s="66">
        <v>0</v>
      </c>
      <c r="P49" s="67">
        <f t="shared" si="12"/>
        <v>0</v>
      </c>
      <c r="Q49" s="63">
        <v>0</v>
      </c>
      <c r="R49" s="64" t="s">
        <v>21</v>
      </c>
      <c r="S49" s="66">
        <v>0</v>
      </c>
      <c r="T49" s="67">
        <f t="shared" si="13"/>
        <v>0</v>
      </c>
      <c r="U49" s="68">
        <f t="shared" si="7"/>
        <v>0</v>
      </c>
      <c r="V49" s="69">
        <f t="shared" si="19"/>
        <v>0</v>
      </c>
      <c r="W49" s="68">
        <f t="shared" si="8"/>
        <v>0</v>
      </c>
      <c r="X49" s="122">
        <f t="shared" si="9"/>
        <v>0</v>
      </c>
      <c r="Y49" s="365">
        <f t="shared" si="20"/>
        <v>0</v>
      </c>
      <c r="Z49" s="365"/>
      <c r="AA49" s="116" t="str">
        <f t="shared" si="21"/>
        <v>sf</v>
      </c>
      <c r="AB49" s="11"/>
    </row>
    <row r="50" spans="1:28" ht="15" customHeight="1" thickBot="1">
      <c r="A50" s="72">
        <v>26</v>
      </c>
      <c r="B50" s="368"/>
      <c r="C50" s="369"/>
      <c r="D50" s="369"/>
      <c r="E50" s="369"/>
      <c r="F50" s="200">
        <v>0</v>
      </c>
      <c r="G50" s="106" t="s">
        <v>20</v>
      </c>
      <c r="H50" s="201">
        <v>0</v>
      </c>
      <c r="I50" s="202" t="s">
        <v>21</v>
      </c>
      <c r="J50" s="203">
        <v>0</v>
      </c>
      <c r="K50" s="204">
        <f t="shared" si="17"/>
        <v>0</v>
      </c>
      <c r="L50" s="67">
        <f t="shared" si="18"/>
        <v>0</v>
      </c>
      <c r="M50" s="201">
        <v>0</v>
      </c>
      <c r="N50" s="205" t="s">
        <v>20</v>
      </c>
      <c r="O50" s="203">
        <v>0</v>
      </c>
      <c r="P50" s="67">
        <f>O50*M50</f>
        <v>0</v>
      </c>
      <c r="Q50" s="201">
        <v>0</v>
      </c>
      <c r="R50" s="202" t="s">
        <v>21</v>
      </c>
      <c r="S50" s="203">
        <v>0</v>
      </c>
      <c r="T50" s="67">
        <f t="shared" si="13"/>
        <v>0</v>
      </c>
      <c r="U50" s="206">
        <f t="shared" si="7"/>
        <v>0</v>
      </c>
      <c r="V50" s="207">
        <f t="shared" si="19"/>
        <v>0</v>
      </c>
      <c r="W50" s="206">
        <f t="shared" si="8"/>
        <v>0</v>
      </c>
      <c r="X50" s="122">
        <f t="shared" si="9"/>
        <v>0</v>
      </c>
      <c r="Y50" s="370">
        <f t="shared" si="20"/>
        <v>0</v>
      </c>
      <c r="Z50" s="370"/>
      <c r="AA50" s="116" t="str">
        <f t="shared" si="21"/>
        <v>sf</v>
      </c>
      <c r="AB50" s="53"/>
    </row>
    <row r="51" spans="1:28" ht="15" customHeight="1" thickBot="1">
      <c r="A51" s="352" t="s">
        <v>8</v>
      </c>
      <c r="B51" s="353"/>
      <c r="C51" s="353"/>
      <c r="D51" s="353"/>
      <c r="E51" s="353"/>
      <c r="F51" s="353"/>
      <c r="G51" s="354"/>
      <c r="H51" s="108"/>
      <c r="I51" s="109"/>
      <c r="J51" s="362" t="s">
        <v>133</v>
      </c>
      <c r="K51" s="362"/>
      <c r="L51" s="138">
        <f>SUM(L23:L50)</f>
        <v>1E-06</v>
      </c>
      <c r="M51" s="361" t="s">
        <v>132</v>
      </c>
      <c r="N51" s="362"/>
      <c r="O51" s="362"/>
      <c r="P51" s="140">
        <f>SUM(P23:P50)</f>
        <v>0</v>
      </c>
      <c r="Q51" s="361" t="s">
        <v>131</v>
      </c>
      <c r="R51" s="362"/>
      <c r="S51" s="362"/>
      <c r="T51" s="140">
        <f>SUM(T23:T50)</f>
        <v>0</v>
      </c>
      <c r="U51" s="363" t="s">
        <v>135</v>
      </c>
      <c r="V51" s="364"/>
      <c r="W51" s="117">
        <f>SUM(W23:W50)</f>
        <v>0</v>
      </c>
      <c r="X51" s="140">
        <f>SUM(X23:X50)</f>
        <v>1E-06</v>
      </c>
      <c r="Y51" s="112" t="s">
        <v>134</v>
      </c>
      <c r="Z51" s="113"/>
      <c r="AA51" s="114"/>
      <c r="AB51" s="54"/>
    </row>
    <row r="52" spans="1:28" ht="15" customHeight="1" thickBot="1">
      <c r="A52" s="355"/>
      <c r="B52" s="356"/>
      <c r="C52" s="356"/>
      <c r="D52" s="356"/>
      <c r="E52" s="356"/>
      <c r="F52" s="356"/>
      <c r="G52" s="357"/>
      <c r="H52" s="110"/>
      <c r="I52" s="111"/>
      <c r="J52" s="322" t="s">
        <v>128</v>
      </c>
      <c r="K52" s="322"/>
      <c r="L52" s="139">
        <f>IF(X15="Yes",SUM(L23:L50)*W52,0)</f>
        <v>0</v>
      </c>
      <c r="M52" s="321" t="s">
        <v>129</v>
      </c>
      <c r="N52" s="322"/>
      <c r="O52" s="322"/>
      <c r="P52" s="140">
        <f>IF(X13="Yes",SUM(P23:P50)*W52,0)</f>
        <v>0</v>
      </c>
      <c r="Q52" s="321" t="s">
        <v>130</v>
      </c>
      <c r="R52" s="322"/>
      <c r="S52" s="322"/>
      <c r="T52" s="140">
        <f>IF(X17="Yes",SUM(T23:T50)*W52,0)</f>
        <v>0</v>
      </c>
      <c r="U52" s="99" t="s">
        <v>140</v>
      </c>
      <c r="V52" s="119"/>
      <c r="W52" s="120">
        <f>X7+X9+X11</f>
        <v>0</v>
      </c>
      <c r="X52" s="140">
        <f>+T52+P52+L52</f>
        <v>0</v>
      </c>
      <c r="Y52" s="115" t="s">
        <v>139</v>
      </c>
      <c r="Z52" s="115"/>
      <c r="AA52" s="118"/>
      <c r="AB52" s="2"/>
    </row>
    <row r="53" spans="1:14" ht="15" customHeight="1" thickBot="1">
      <c r="A53" s="11"/>
      <c r="B53" s="11"/>
      <c r="C53" s="11"/>
      <c r="D53" s="11"/>
      <c r="E53" s="11"/>
      <c r="F53" s="11"/>
      <c r="G53" s="11"/>
      <c r="H53" s="11"/>
      <c r="I53" s="47"/>
      <c r="J53" s="11"/>
      <c r="K53" s="47"/>
      <c r="L53" s="47"/>
      <c r="M53" s="47"/>
      <c r="N53" s="15"/>
    </row>
    <row r="54" spans="1:27" ht="15" customHeight="1" thickBot="1">
      <c r="A54" s="271" t="s">
        <v>136</v>
      </c>
      <c r="B54" s="272"/>
      <c r="C54" s="272"/>
      <c r="D54" s="272"/>
      <c r="E54" s="272"/>
      <c r="F54" s="272"/>
      <c r="G54" s="272"/>
      <c r="H54" s="273"/>
      <c r="I54" s="11"/>
      <c r="J54" s="358" t="s">
        <v>137</v>
      </c>
      <c r="K54" s="359"/>
      <c r="L54" s="359"/>
      <c r="M54" s="359"/>
      <c r="N54" s="359"/>
      <c r="O54" s="359"/>
      <c r="P54" s="359"/>
      <c r="Q54" s="359"/>
      <c r="R54" s="359"/>
      <c r="S54" s="359"/>
      <c r="T54" s="360"/>
      <c r="V54" s="293" t="s">
        <v>192</v>
      </c>
      <c r="W54" s="294"/>
      <c r="X54" s="294"/>
      <c r="Y54" s="294"/>
      <c r="Z54" s="294"/>
      <c r="AA54" s="295"/>
    </row>
    <row r="55" spans="1:27" ht="15" customHeight="1" thickBot="1">
      <c r="A55" s="350" t="s">
        <v>119</v>
      </c>
      <c r="B55" s="351"/>
      <c r="C55" s="104"/>
      <c r="D55" s="97" t="s">
        <v>98</v>
      </c>
      <c r="E55" s="97"/>
      <c r="F55" s="97"/>
      <c r="G55" s="97"/>
      <c r="H55" s="105"/>
      <c r="I55" s="23"/>
      <c r="J55" s="341" t="s">
        <v>158</v>
      </c>
      <c r="K55" s="342"/>
      <c r="L55" s="342"/>
      <c r="M55" s="342"/>
      <c r="N55" s="342"/>
      <c r="O55" s="342"/>
      <c r="P55" s="342"/>
      <c r="Q55" s="342"/>
      <c r="R55" s="342"/>
      <c r="S55" s="342"/>
      <c r="T55" s="343"/>
      <c r="V55" s="344" t="s">
        <v>191</v>
      </c>
      <c r="W55" s="345"/>
      <c r="X55" s="345"/>
      <c r="Y55" s="346"/>
      <c r="Z55" s="266">
        <f>ROUND(X52+X51,0)</f>
        <v>0</v>
      </c>
      <c r="AA55" s="267"/>
    </row>
    <row r="56" spans="1:28" ht="15" customHeight="1" thickBot="1">
      <c r="A56" s="332" t="s">
        <v>151</v>
      </c>
      <c r="B56" s="333"/>
      <c r="C56" s="334" t="s">
        <v>160</v>
      </c>
      <c r="D56" s="335"/>
      <c r="E56" s="335"/>
      <c r="F56" s="335"/>
      <c r="G56" s="335"/>
      <c r="H56" s="336"/>
      <c r="I56" s="101"/>
      <c r="J56" s="347" t="s">
        <v>186</v>
      </c>
      <c r="K56" s="348"/>
      <c r="L56" s="348"/>
      <c r="M56" s="348"/>
      <c r="N56" s="348"/>
      <c r="O56" s="348"/>
      <c r="P56" s="348"/>
      <c r="Q56" s="348"/>
      <c r="R56" s="348"/>
      <c r="S56" s="348"/>
      <c r="T56" s="349"/>
      <c r="V56" s="263" t="s">
        <v>28</v>
      </c>
      <c r="W56" s="264"/>
      <c r="X56" s="264"/>
      <c r="Y56" s="265"/>
      <c r="Z56" s="339">
        <f>ROUND(W51+T51+T52+P51+P52+L51+L52,0)</f>
        <v>0</v>
      </c>
      <c r="AA56" s="340"/>
      <c r="AB56" s="55"/>
    </row>
    <row r="57" spans="1:27" ht="15" customHeight="1" thickBot="1">
      <c r="A57" s="337" t="s">
        <v>85</v>
      </c>
      <c r="B57" s="338"/>
      <c r="C57" s="84" t="s">
        <v>25</v>
      </c>
      <c r="D57" s="84" t="s">
        <v>22</v>
      </c>
      <c r="E57" s="84" t="s">
        <v>23</v>
      </c>
      <c r="F57" s="84" t="s">
        <v>104</v>
      </c>
      <c r="G57" s="45" t="s">
        <v>24</v>
      </c>
      <c r="H57" s="85" t="s">
        <v>105</v>
      </c>
      <c r="I57" s="2"/>
      <c r="J57" s="291" t="s">
        <v>177</v>
      </c>
      <c r="K57" s="292"/>
      <c r="L57" s="84" t="s">
        <v>187</v>
      </c>
      <c r="M57" s="291" t="s">
        <v>188</v>
      </c>
      <c r="N57" s="292"/>
      <c r="O57" s="84" t="s">
        <v>172</v>
      </c>
      <c r="P57" s="84" t="s">
        <v>87</v>
      </c>
      <c r="Q57" s="84" t="s">
        <v>171</v>
      </c>
      <c r="R57" s="84" t="s">
        <v>86</v>
      </c>
      <c r="S57" s="291" t="s">
        <v>5</v>
      </c>
      <c r="T57" s="292"/>
      <c r="V57" s="263" t="s">
        <v>157</v>
      </c>
      <c r="W57" s="264"/>
      <c r="X57" s="264"/>
      <c r="Y57" s="265"/>
      <c r="Z57" s="266">
        <f>ROUND(Z55-Z56,0)</f>
        <v>0</v>
      </c>
      <c r="AA57" s="267"/>
    </row>
    <row r="58" spans="1:20" ht="15" customHeight="1">
      <c r="A58" s="146" t="s">
        <v>127</v>
      </c>
      <c r="B58" s="95"/>
      <c r="C58" s="152">
        <v>0</v>
      </c>
      <c r="D58" s="153">
        <v>0</v>
      </c>
      <c r="E58" s="153">
        <v>0</v>
      </c>
      <c r="F58" s="154">
        <f>SUM(D58+E58)*$H$85</f>
        <v>0</v>
      </c>
      <c r="G58" s="155">
        <f>SUM(D58:F58)</f>
        <v>0</v>
      </c>
      <c r="H58" s="156">
        <f>C58*G58</f>
        <v>0</v>
      </c>
      <c r="I58" s="2"/>
      <c r="J58" s="233"/>
      <c r="K58" s="15"/>
      <c r="L58" s="15"/>
      <c r="M58" s="2"/>
      <c r="N58" s="2"/>
      <c r="O58" s="15"/>
      <c r="P58" s="15"/>
      <c r="Q58" s="15"/>
      <c r="S58" s="15"/>
      <c r="T58" s="234"/>
    </row>
    <row r="59" spans="1:20" ht="15" customHeight="1">
      <c r="A59" s="7"/>
      <c r="B59" s="2"/>
      <c r="C59" s="2"/>
      <c r="D59" s="2"/>
      <c r="E59" s="2"/>
      <c r="F59" s="2"/>
      <c r="G59" s="2"/>
      <c r="H59" s="16"/>
      <c r="J59" s="81" t="s">
        <v>176</v>
      </c>
      <c r="K59" s="2"/>
      <c r="L59" s="2"/>
      <c r="M59" s="2"/>
      <c r="N59" s="2"/>
      <c r="O59" s="2"/>
      <c r="P59" s="2"/>
      <c r="Q59" s="2"/>
      <c r="S59" s="2"/>
      <c r="T59" s="8"/>
    </row>
    <row r="60" spans="1:27" ht="15" customHeight="1" thickBot="1">
      <c r="A60" s="28" t="s">
        <v>122</v>
      </c>
      <c r="B60" s="29"/>
      <c r="C60" s="18">
        <v>0</v>
      </c>
      <c r="D60" s="19">
        <v>0</v>
      </c>
      <c r="E60" s="19">
        <v>0</v>
      </c>
      <c r="F60" s="87">
        <f>SUM(D60+E60)*$H$85</f>
        <v>0</v>
      </c>
      <c r="G60" s="98">
        <f>SUM(D60:F60)</f>
        <v>0</v>
      </c>
      <c r="H60" s="88">
        <f>C60*G60</f>
        <v>0</v>
      </c>
      <c r="J60" s="7"/>
      <c r="K60" s="2"/>
      <c r="L60" s="107"/>
      <c r="M60" s="253"/>
      <c r="N60" s="254"/>
      <c r="O60" s="18" t="s">
        <v>29</v>
      </c>
      <c r="P60" s="172">
        <v>0</v>
      </c>
      <c r="Q60" s="235">
        <v>0</v>
      </c>
      <c r="R60" s="236">
        <v>0</v>
      </c>
      <c r="S60" s="174">
        <f>SUM(P60:Q60)*R60</f>
        <v>0</v>
      </c>
      <c r="T60" s="176" t="s">
        <v>21</v>
      </c>
      <c r="V60" s="293" t="s">
        <v>138</v>
      </c>
      <c r="W60" s="294"/>
      <c r="X60" s="294"/>
      <c r="Y60" s="294"/>
      <c r="Z60" s="294"/>
      <c r="AA60" s="295"/>
    </row>
    <row r="61" spans="1:30" ht="15" customHeight="1" thickBot="1">
      <c r="A61" s="21"/>
      <c r="B61" s="11"/>
      <c r="C61" s="11"/>
      <c r="D61" s="11"/>
      <c r="E61" s="11"/>
      <c r="F61" s="2"/>
      <c r="G61" s="11"/>
      <c r="H61" s="16"/>
      <c r="J61" s="7"/>
      <c r="K61" s="2"/>
      <c r="L61" s="2"/>
      <c r="M61" s="2"/>
      <c r="N61" s="2"/>
      <c r="O61" s="2"/>
      <c r="P61" s="2"/>
      <c r="Q61" s="2"/>
      <c r="S61" s="2"/>
      <c r="T61" s="8"/>
      <c r="V61" s="285" t="s">
        <v>184</v>
      </c>
      <c r="W61" s="286"/>
      <c r="X61" s="286"/>
      <c r="Y61" s="286"/>
      <c r="Z61" s="286"/>
      <c r="AA61" s="287"/>
      <c r="AB61" s="2"/>
      <c r="AC61" s="2"/>
      <c r="AD61" s="137"/>
    </row>
    <row r="62" spans="1:30" ht="15" customHeight="1" thickBot="1">
      <c r="A62" s="28" t="s">
        <v>121</v>
      </c>
      <c r="B62" s="29"/>
      <c r="C62" s="18">
        <v>0</v>
      </c>
      <c r="D62" s="19">
        <v>0</v>
      </c>
      <c r="E62" s="19">
        <v>0</v>
      </c>
      <c r="F62" s="87">
        <f>SUM(D62+E62)*$H$85</f>
        <v>0</v>
      </c>
      <c r="G62" s="98">
        <f>SUM(D62:F62)</f>
        <v>0</v>
      </c>
      <c r="H62" s="88">
        <f>C62*G62</f>
        <v>0</v>
      </c>
      <c r="J62" s="7"/>
      <c r="K62" s="2"/>
      <c r="L62" s="107"/>
      <c r="M62" s="253"/>
      <c r="N62" s="254"/>
      <c r="O62" s="18" t="s">
        <v>29</v>
      </c>
      <c r="P62" s="172">
        <v>0</v>
      </c>
      <c r="Q62" s="235">
        <v>0</v>
      </c>
      <c r="R62" s="236">
        <v>0</v>
      </c>
      <c r="S62" s="174">
        <f>SUM(P62:Q62)*R62</f>
        <v>0</v>
      </c>
      <c r="T62" s="176" t="s">
        <v>21</v>
      </c>
      <c r="V62" s="288" t="s">
        <v>185</v>
      </c>
      <c r="W62" s="289"/>
      <c r="X62" s="290"/>
      <c r="Y62" s="237">
        <f>+'Item 1 '!Y62</f>
        <v>0</v>
      </c>
      <c r="Z62" s="330">
        <f>ROUND(Z55*Y62,0)</f>
        <v>0</v>
      </c>
      <c r="AA62" s="331"/>
      <c r="AB62" s="2"/>
      <c r="AC62" s="2"/>
      <c r="AD62" s="137"/>
    </row>
    <row r="63" spans="1:29" ht="15" customHeight="1" thickBot="1">
      <c r="A63" s="21"/>
      <c r="B63" s="29"/>
      <c r="C63" s="11"/>
      <c r="D63" s="30"/>
      <c r="E63" s="11"/>
      <c r="F63" s="2"/>
      <c r="G63" s="11"/>
      <c r="H63" s="89"/>
      <c r="J63" s="7"/>
      <c r="K63" s="2"/>
      <c r="L63" s="2"/>
      <c r="M63" s="2"/>
      <c r="N63" s="2"/>
      <c r="O63" s="2"/>
      <c r="P63" s="2"/>
      <c r="Q63" s="2"/>
      <c r="S63" s="2"/>
      <c r="T63" s="8"/>
      <c r="V63" s="15"/>
      <c r="W63" s="255" t="s">
        <v>1</v>
      </c>
      <c r="X63" s="256"/>
      <c r="Y63" s="24">
        <f>SUM(Y62)</f>
        <v>0</v>
      </c>
      <c r="Z63" s="276">
        <f>ROUND(Z62,0)</f>
        <v>0</v>
      </c>
      <c r="AA63" s="277"/>
      <c r="AB63" s="2"/>
      <c r="AC63" s="2"/>
    </row>
    <row r="64" spans="1:29" ht="15" customHeight="1" thickBot="1">
      <c r="A64" s="28" t="s">
        <v>161</v>
      </c>
      <c r="B64" s="29"/>
      <c r="C64" s="18">
        <v>0</v>
      </c>
      <c r="D64" s="19">
        <v>0</v>
      </c>
      <c r="E64" s="19">
        <v>0</v>
      </c>
      <c r="F64" s="87">
        <f>SUM(D64+E64)*$H$85</f>
        <v>0</v>
      </c>
      <c r="G64" s="98">
        <f>SUM(D64:F64)</f>
        <v>0</v>
      </c>
      <c r="H64" s="88">
        <f>C64*G64</f>
        <v>0</v>
      </c>
      <c r="J64" s="7"/>
      <c r="K64" s="2"/>
      <c r="L64" s="107"/>
      <c r="M64" s="253"/>
      <c r="N64" s="254"/>
      <c r="O64" s="18" t="s">
        <v>29</v>
      </c>
      <c r="P64" s="172">
        <v>0</v>
      </c>
      <c r="Q64" s="235">
        <v>0</v>
      </c>
      <c r="R64" s="236">
        <v>0</v>
      </c>
      <c r="S64" s="174">
        <f>SUM(P64:Q64)*R64</f>
        <v>0</v>
      </c>
      <c r="T64" s="176" t="s">
        <v>21</v>
      </c>
      <c r="V64" s="10"/>
      <c r="W64" s="2"/>
      <c r="X64" s="2"/>
      <c r="Y64" s="2"/>
      <c r="AA64" s="2"/>
      <c r="AB64" s="2"/>
      <c r="AC64" s="2"/>
    </row>
    <row r="65" spans="1:29" ht="15" customHeight="1" thickBot="1">
      <c r="A65" s="28"/>
      <c r="B65" s="2"/>
      <c r="C65" s="2"/>
      <c r="D65" s="17"/>
      <c r="E65" s="17"/>
      <c r="F65" s="2"/>
      <c r="G65" s="14"/>
      <c r="H65" s="89"/>
      <c r="J65" s="7"/>
      <c r="K65" s="2"/>
      <c r="L65" s="2"/>
      <c r="M65" s="2"/>
      <c r="N65" s="2"/>
      <c r="O65" s="2"/>
      <c r="P65" s="2"/>
      <c r="Q65" s="2"/>
      <c r="S65" s="2"/>
      <c r="T65" s="8"/>
      <c r="V65" s="257" t="s">
        <v>48</v>
      </c>
      <c r="W65" s="258"/>
      <c r="X65" s="258"/>
      <c r="Y65" s="258"/>
      <c r="Z65" s="258"/>
      <c r="AA65" s="259"/>
      <c r="AB65" s="2"/>
      <c r="AC65" s="2"/>
    </row>
    <row r="66" spans="1:29" ht="15" customHeight="1">
      <c r="A66" s="28" t="s">
        <v>123</v>
      </c>
      <c r="B66" s="29"/>
      <c r="C66" s="18">
        <v>0</v>
      </c>
      <c r="D66" s="19">
        <v>0</v>
      </c>
      <c r="E66" s="19">
        <v>0</v>
      </c>
      <c r="F66" s="87">
        <f>SUM(D66+E66)*$H$85</f>
        <v>0</v>
      </c>
      <c r="G66" s="98">
        <f>SUM(D66:F66)</f>
        <v>0</v>
      </c>
      <c r="H66" s="88">
        <f>C66*G66</f>
        <v>0</v>
      </c>
      <c r="J66" s="7"/>
      <c r="K66" s="2"/>
      <c r="L66" s="107"/>
      <c r="M66" s="253"/>
      <c r="N66" s="254"/>
      <c r="O66" s="18" t="s">
        <v>29</v>
      </c>
      <c r="P66" s="172">
        <v>0</v>
      </c>
      <c r="Q66" s="235">
        <v>0</v>
      </c>
      <c r="R66" s="236">
        <v>0</v>
      </c>
      <c r="S66" s="174">
        <f>SUM(P66:Q66)*R66</f>
        <v>0</v>
      </c>
      <c r="T66" s="176" t="s">
        <v>21</v>
      </c>
      <c r="V66" s="240" t="s">
        <v>145</v>
      </c>
      <c r="W66" s="241"/>
      <c r="X66" s="242"/>
      <c r="Y66" s="243">
        <f>+'Item 1 '!Y66</f>
        <v>0</v>
      </c>
      <c r="Z66" s="283">
        <f>ROUND(Z63+Z55,0)*Y66</f>
        <v>0</v>
      </c>
      <c r="AA66" s="284"/>
      <c r="AB66" s="2"/>
      <c r="AC66" s="2"/>
    </row>
    <row r="67" spans="1:29" ht="15" customHeight="1">
      <c r="A67" s="7"/>
      <c r="B67" s="2"/>
      <c r="C67" s="2"/>
      <c r="D67" s="17"/>
      <c r="E67" s="17"/>
      <c r="F67" s="2"/>
      <c r="G67" s="14"/>
      <c r="H67" s="89"/>
      <c r="J67" s="177"/>
      <c r="K67" s="169"/>
      <c r="L67" s="171"/>
      <c r="M67" s="2"/>
      <c r="N67" s="2"/>
      <c r="O67" s="2"/>
      <c r="P67" s="170"/>
      <c r="Q67" s="171"/>
      <c r="S67" s="169"/>
      <c r="T67" s="178"/>
      <c r="V67" s="278" t="s">
        <v>146</v>
      </c>
      <c r="W67" s="279"/>
      <c r="X67" s="280"/>
      <c r="Y67" s="243">
        <f>+'Item 1 '!Y67</f>
        <v>0</v>
      </c>
      <c r="Z67" s="281">
        <f>ROUND(Z63+Z55,0)*Y67</f>
        <v>0</v>
      </c>
      <c r="AA67" s="282"/>
      <c r="AB67" s="2"/>
      <c r="AC67" s="2"/>
    </row>
    <row r="68" spans="1:29" ht="15" customHeight="1" thickBot="1">
      <c r="A68" s="28" t="s">
        <v>126</v>
      </c>
      <c r="B68" s="29"/>
      <c r="C68" s="18">
        <v>0</v>
      </c>
      <c r="D68" s="19">
        <v>0</v>
      </c>
      <c r="E68" s="19">
        <v>0</v>
      </c>
      <c r="F68" s="87">
        <f>SUM(D68+E68)*$H$85</f>
        <v>0</v>
      </c>
      <c r="G68" s="98">
        <f>SUM(D68:F68)</f>
        <v>0</v>
      </c>
      <c r="H68" s="88">
        <f>C68*G68</f>
        <v>0</v>
      </c>
      <c r="J68" s="7"/>
      <c r="K68" s="2"/>
      <c r="L68" s="107"/>
      <c r="M68" s="253"/>
      <c r="N68" s="254"/>
      <c r="O68" s="18" t="s">
        <v>29</v>
      </c>
      <c r="P68" s="172">
        <v>0</v>
      </c>
      <c r="Q68" s="235">
        <v>0</v>
      </c>
      <c r="R68" s="236">
        <v>0</v>
      </c>
      <c r="S68" s="174">
        <f>SUM(P68:Q68)*R68</f>
        <v>0</v>
      </c>
      <c r="T68" s="176" t="s">
        <v>21</v>
      </c>
      <c r="V68" s="268" t="s">
        <v>147</v>
      </c>
      <c r="W68" s="269"/>
      <c r="X68" s="270"/>
      <c r="Y68" s="243">
        <f>+'Item 1 '!Y68</f>
        <v>0</v>
      </c>
      <c r="Z68" s="251">
        <f>ROUND(Z63+Z55,0)*Y68</f>
        <v>0</v>
      </c>
      <c r="AA68" s="252"/>
      <c r="AB68" s="2"/>
      <c r="AC68" s="2"/>
    </row>
    <row r="69" spans="1:29" ht="15" customHeight="1" thickBot="1">
      <c r="A69" s="7"/>
      <c r="B69" s="2"/>
      <c r="C69" s="2"/>
      <c r="D69" s="17"/>
      <c r="E69" s="17"/>
      <c r="F69" s="2"/>
      <c r="G69" s="14"/>
      <c r="H69" s="89"/>
      <c r="J69" s="177"/>
      <c r="K69" s="169"/>
      <c r="L69" s="171"/>
      <c r="M69" s="2"/>
      <c r="N69" s="2"/>
      <c r="O69" s="170"/>
      <c r="P69" s="170"/>
      <c r="Q69" s="170"/>
      <c r="S69" s="169"/>
      <c r="T69" s="178"/>
      <c r="V69" s="15"/>
      <c r="W69" s="255" t="s">
        <v>1</v>
      </c>
      <c r="X69" s="256"/>
      <c r="Y69" s="3">
        <f>SUM(Y66:Y68)</f>
        <v>0</v>
      </c>
      <c r="Z69" s="276">
        <f>ROUND(Z66+Z67+Z68,0)</f>
        <v>0</v>
      </c>
      <c r="AA69" s="277"/>
      <c r="AB69" s="2"/>
      <c r="AC69" s="2"/>
    </row>
    <row r="70" spans="1:29" ht="15" customHeight="1" thickBot="1">
      <c r="A70" s="28" t="s">
        <v>124</v>
      </c>
      <c r="B70" s="29"/>
      <c r="C70" s="18">
        <v>0</v>
      </c>
      <c r="D70" s="19">
        <v>0</v>
      </c>
      <c r="E70" s="19">
        <v>0</v>
      </c>
      <c r="F70" s="87">
        <f>SUM(D70+E70)*$H$85</f>
        <v>0</v>
      </c>
      <c r="G70" s="98">
        <f>SUM(D70:F70)</f>
        <v>0</v>
      </c>
      <c r="H70" s="88">
        <f>C70*G70</f>
        <v>0</v>
      </c>
      <c r="J70" s="7"/>
      <c r="K70" s="2"/>
      <c r="L70" s="107"/>
      <c r="M70" s="253"/>
      <c r="N70" s="254"/>
      <c r="O70" s="18" t="s">
        <v>29</v>
      </c>
      <c r="P70" s="172">
        <v>0</v>
      </c>
      <c r="Q70" s="235">
        <v>0</v>
      </c>
      <c r="R70" s="236">
        <v>0</v>
      </c>
      <c r="S70" s="174">
        <f>SUM(P70:Q70)*R70</f>
        <v>0</v>
      </c>
      <c r="T70" s="176" t="s">
        <v>21</v>
      </c>
      <c r="V70" s="10"/>
      <c r="W70" s="2"/>
      <c r="X70" s="2"/>
      <c r="Y70" s="2"/>
      <c r="AA70" s="2"/>
      <c r="AB70" s="2"/>
      <c r="AC70" s="2"/>
    </row>
    <row r="71" spans="1:29" ht="15" customHeight="1" thickBot="1">
      <c r="A71" s="7"/>
      <c r="B71" s="2"/>
      <c r="C71" s="2"/>
      <c r="D71" s="17"/>
      <c r="E71" s="17"/>
      <c r="F71" s="2"/>
      <c r="G71" s="14"/>
      <c r="H71" s="89"/>
      <c r="J71" s="7"/>
      <c r="K71" s="2"/>
      <c r="L71" s="2"/>
      <c r="M71" s="2"/>
      <c r="N71" s="2"/>
      <c r="O71" s="2"/>
      <c r="P71" s="2"/>
      <c r="Q71" s="2"/>
      <c r="S71" s="2"/>
      <c r="T71" s="8"/>
      <c r="V71" s="257" t="s">
        <v>75</v>
      </c>
      <c r="W71" s="258"/>
      <c r="X71" s="258"/>
      <c r="Y71" s="258"/>
      <c r="Z71" s="258"/>
      <c r="AA71" s="259"/>
      <c r="AB71" s="2"/>
      <c r="AC71" s="2"/>
    </row>
    <row r="72" spans="1:29" ht="15" customHeight="1" thickBot="1">
      <c r="A72" s="28" t="s">
        <v>125</v>
      </c>
      <c r="B72" s="29"/>
      <c r="C72" s="18">
        <v>0</v>
      </c>
      <c r="D72" s="19">
        <v>0</v>
      </c>
      <c r="E72" s="19">
        <v>0</v>
      </c>
      <c r="F72" s="87">
        <f>SUM(D72+E72)*$H$85</f>
        <v>0</v>
      </c>
      <c r="G72" s="98">
        <f>SUM(D72:F72)</f>
        <v>0</v>
      </c>
      <c r="H72" s="88">
        <f>C72*G72</f>
        <v>0</v>
      </c>
      <c r="J72" s="81" t="s">
        <v>197</v>
      </c>
      <c r="K72" s="2"/>
      <c r="L72" s="2"/>
      <c r="M72" s="2"/>
      <c r="N72" s="2"/>
      <c r="O72" s="2"/>
      <c r="P72" s="2"/>
      <c r="Q72" s="2"/>
      <c r="S72" s="2"/>
      <c r="T72" s="8"/>
      <c r="V72" s="260" t="s">
        <v>189</v>
      </c>
      <c r="W72" s="261"/>
      <c r="X72" s="262"/>
      <c r="Y72" s="237">
        <f>+'Item 1 '!Y72</f>
        <v>0</v>
      </c>
      <c r="Z72" s="312">
        <f>ROUND(Z63+Z55,0)*Y72</f>
        <v>0</v>
      </c>
      <c r="AA72" s="284"/>
      <c r="AB72" s="2"/>
      <c r="AC72" s="2"/>
    </row>
    <row r="73" spans="1:29" ht="15" customHeight="1">
      <c r="A73" s="7"/>
      <c r="B73" s="2"/>
      <c r="C73" s="2"/>
      <c r="D73" s="17"/>
      <c r="E73" s="17"/>
      <c r="F73" s="2"/>
      <c r="G73" s="14"/>
      <c r="H73" s="89"/>
      <c r="J73" s="7"/>
      <c r="K73" s="2"/>
      <c r="L73" s="107"/>
      <c r="M73" s="253"/>
      <c r="N73" s="254"/>
      <c r="O73" s="18" t="s">
        <v>29</v>
      </c>
      <c r="P73" s="172">
        <v>0</v>
      </c>
      <c r="Q73" s="235">
        <v>0</v>
      </c>
      <c r="R73" s="236">
        <v>0</v>
      </c>
      <c r="S73" s="174">
        <f>SUM(P73:Q73)*R73</f>
        <v>0</v>
      </c>
      <c r="T73" s="176" t="s">
        <v>21</v>
      </c>
      <c r="V73" s="278" t="s">
        <v>71</v>
      </c>
      <c r="W73" s="279"/>
      <c r="X73" s="280"/>
      <c r="Y73" s="26">
        <f>+'Item 1 '!Y73</f>
        <v>0</v>
      </c>
      <c r="Z73" s="281">
        <f>ROUND(Z69+Z63+Z55,0)*Y73</f>
        <v>0</v>
      </c>
      <c r="AA73" s="282"/>
      <c r="AB73" s="2"/>
      <c r="AC73" s="2"/>
    </row>
    <row r="74" spans="1:29" ht="15" customHeight="1" thickBot="1">
      <c r="A74" s="28" t="s">
        <v>120</v>
      </c>
      <c r="B74" s="29"/>
      <c r="C74" s="18">
        <v>0</v>
      </c>
      <c r="D74" s="19">
        <v>0</v>
      </c>
      <c r="E74" s="19">
        <v>0</v>
      </c>
      <c r="F74" s="87">
        <f>SUM(D74+E74)*$H$85</f>
        <v>0</v>
      </c>
      <c r="G74" s="98">
        <f>SUM(D74:F74)</f>
        <v>0</v>
      </c>
      <c r="H74" s="88">
        <f>C74*G74</f>
        <v>0</v>
      </c>
      <c r="J74" s="7"/>
      <c r="K74" s="2"/>
      <c r="L74" s="244"/>
      <c r="M74" s="253"/>
      <c r="N74" s="254"/>
      <c r="O74" s="18" t="s">
        <v>29</v>
      </c>
      <c r="P74" s="172">
        <v>0</v>
      </c>
      <c r="Q74" s="235">
        <v>0</v>
      </c>
      <c r="R74" s="236">
        <v>0</v>
      </c>
      <c r="S74" s="174">
        <f>SUM(P74:Q74)*R74</f>
        <v>0</v>
      </c>
      <c r="T74" s="176" t="s">
        <v>21</v>
      </c>
      <c r="V74" s="268" t="s">
        <v>71</v>
      </c>
      <c r="W74" s="269"/>
      <c r="X74" s="270"/>
      <c r="Y74" s="27">
        <f>+'Item 1 '!Y74</f>
        <v>0</v>
      </c>
      <c r="Z74" s="251">
        <f>ROUND(Z69+Z63+Z55,0)*Y74</f>
        <v>0</v>
      </c>
      <c r="AA74" s="252"/>
      <c r="AB74" s="2"/>
      <c r="AC74" s="2"/>
    </row>
    <row r="75" spans="1:29" ht="15" customHeight="1" thickBot="1">
      <c r="A75" s="7"/>
      <c r="B75" s="2"/>
      <c r="C75" s="2"/>
      <c r="D75" s="17"/>
      <c r="E75" s="17"/>
      <c r="F75" s="2"/>
      <c r="G75" s="14"/>
      <c r="H75" s="89"/>
      <c r="J75" s="7"/>
      <c r="K75" s="2"/>
      <c r="L75" s="107"/>
      <c r="M75" s="253"/>
      <c r="N75" s="254"/>
      <c r="O75" s="18" t="s">
        <v>29</v>
      </c>
      <c r="P75" s="172">
        <v>0</v>
      </c>
      <c r="Q75" s="235">
        <v>0</v>
      </c>
      <c r="R75" s="236">
        <v>0</v>
      </c>
      <c r="S75" s="174">
        <f>SUM(P75:Q75)*R75</f>
        <v>0</v>
      </c>
      <c r="T75" s="176" t="s">
        <v>21</v>
      </c>
      <c r="V75" s="245"/>
      <c r="W75" s="238" t="s">
        <v>1</v>
      </c>
      <c r="X75" s="239"/>
      <c r="Y75" s="3">
        <f>SUM(Y72:Y74)</f>
        <v>0</v>
      </c>
      <c r="Z75" s="276">
        <f>ROUND(Z72+Z73+Z74,0)</f>
        <v>0</v>
      </c>
      <c r="AA75" s="277"/>
      <c r="AB75" s="2"/>
      <c r="AC75" s="2"/>
    </row>
    <row r="76" spans="1:29" ht="15" customHeight="1" thickBot="1">
      <c r="A76" s="81" t="s">
        <v>150</v>
      </c>
      <c r="B76" s="2"/>
      <c r="C76" s="2"/>
      <c r="D76" s="17"/>
      <c r="E76" s="17"/>
      <c r="F76" s="2"/>
      <c r="G76" s="14"/>
      <c r="H76" s="89"/>
      <c r="J76" s="7"/>
      <c r="K76" s="2"/>
      <c r="L76" s="107"/>
      <c r="M76" s="253"/>
      <c r="N76" s="254"/>
      <c r="O76" s="18" t="s">
        <v>29</v>
      </c>
      <c r="P76" s="172">
        <v>0</v>
      </c>
      <c r="Q76" s="235">
        <v>0</v>
      </c>
      <c r="R76" s="236">
        <v>0</v>
      </c>
      <c r="S76" s="174">
        <f>SUM(P76:Q76)*R76</f>
        <v>0</v>
      </c>
      <c r="T76" s="176" t="s">
        <v>21</v>
      </c>
      <c r="V76" s="10"/>
      <c r="W76" s="2"/>
      <c r="X76" s="2"/>
      <c r="Y76" s="2"/>
      <c r="AA76" s="2"/>
      <c r="AB76" s="2"/>
      <c r="AC76" s="2"/>
    </row>
    <row r="77" spans="1:29" ht="15" customHeight="1" thickBot="1">
      <c r="A77" s="28" t="s">
        <v>168</v>
      </c>
      <c r="B77" s="29"/>
      <c r="C77" s="18">
        <v>0</v>
      </c>
      <c r="D77" s="19">
        <v>0</v>
      </c>
      <c r="E77" s="19">
        <v>0</v>
      </c>
      <c r="F77" s="87">
        <f>SUM(D77+E77)*$H$85</f>
        <v>0</v>
      </c>
      <c r="G77" s="98">
        <f>SUM(D77:F77)</f>
        <v>0</v>
      </c>
      <c r="H77" s="88">
        <f>C77*G77</f>
        <v>0</v>
      </c>
      <c r="J77" s="7"/>
      <c r="K77" s="2"/>
      <c r="L77" s="107"/>
      <c r="M77" s="253"/>
      <c r="N77" s="254"/>
      <c r="O77" s="18" t="s">
        <v>29</v>
      </c>
      <c r="P77" s="172">
        <v>0</v>
      </c>
      <c r="Q77" s="235">
        <v>0</v>
      </c>
      <c r="R77" s="236">
        <v>0</v>
      </c>
      <c r="S77" s="246">
        <f>SUM(P77:Q77)*R77</f>
        <v>0</v>
      </c>
      <c r="T77" s="247" t="s">
        <v>21</v>
      </c>
      <c r="V77" s="257" t="s">
        <v>148</v>
      </c>
      <c r="W77" s="258"/>
      <c r="X77" s="258"/>
      <c r="Y77" s="258"/>
      <c r="Z77" s="258"/>
      <c r="AA77" s="259"/>
      <c r="AB77" s="2"/>
      <c r="AC77" s="2"/>
    </row>
    <row r="78" spans="1:29" ht="15" customHeight="1">
      <c r="A78" s="28" t="s">
        <v>168</v>
      </c>
      <c r="B78" s="29"/>
      <c r="C78" s="18">
        <v>0</v>
      </c>
      <c r="D78" s="19">
        <v>0</v>
      </c>
      <c r="E78" s="19">
        <v>0</v>
      </c>
      <c r="F78" s="87">
        <f>SUM(D78+E78)*$H$85</f>
        <v>0</v>
      </c>
      <c r="G78" s="98">
        <f>SUM(D78:F78)</f>
        <v>0</v>
      </c>
      <c r="H78" s="88">
        <f>C78*G78</f>
        <v>0</v>
      </c>
      <c r="J78" s="7"/>
      <c r="K78" s="2"/>
      <c r="L78" s="13"/>
      <c r="M78" s="2"/>
      <c r="N78" s="2"/>
      <c r="O78" s="2"/>
      <c r="P78" s="2"/>
      <c r="Q78" s="173"/>
      <c r="R78" s="173" t="s">
        <v>5</v>
      </c>
      <c r="S78" s="175">
        <f>SUM(S73:S77)</f>
        <v>0</v>
      </c>
      <c r="T78" s="16" t="s">
        <v>21</v>
      </c>
      <c r="V78" s="260" t="s">
        <v>143</v>
      </c>
      <c r="W78" s="261"/>
      <c r="X78" s="262"/>
      <c r="Y78" s="243">
        <f>+'Item 1 '!Y78</f>
        <v>0</v>
      </c>
      <c r="Z78" s="283">
        <f>ROUND(Z75+Z69+Z63+Z55,0)*Y78</f>
        <v>0</v>
      </c>
      <c r="AA78" s="284"/>
      <c r="AB78" s="2"/>
      <c r="AC78" s="2"/>
    </row>
    <row r="79" spans="1:29" ht="15" customHeight="1" thickBot="1">
      <c r="A79" s="28" t="s">
        <v>168</v>
      </c>
      <c r="B79" s="29"/>
      <c r="C79" s="18">
        <v>0</v>
      </c>
      <c r="D79" s="19">
        <v>0</v>
      </c>
      <c r="E79" s="19">
        <v>0</v>
      </c>
      <c r="F79" s="87">
        <f>SUM(D79+E79)*$H$85</f>
        <v>0</v>
      </c>
      <c r="G79" s="98">
        <f>SUM(D79:F79)</f>
        <v>0</v>
      </c>
      <c r="H79" s="132">
        <f>C79*G79</f>
        <v>0</v>
      </c>
      <c r="J79" s="81" t="s">
        <v>197</v>
      </c>
      <c r="K79" s="2"/>
      <c r="L79" s="2"/>
      <c r="M79" s="2"/>
      <c r="N79" s="2"/>
      <c r="O79" s="2"/>
      <c r="P79" s="2"/>
      <c r="Q79" s="2"/>
      <c r="R79" s="2"/>
      <c r="S79" s="2"/>
      <c r="T79" s="8"/>
      <c r="V79" s="166" t="s">
        <v>144</v>
      </c>
      <c r="W79" s="167"/>
      <c r="X79" s="168"/>
      <c r="Y79" s="243">
        <f>+'Item 1 '!Y79</f>
        <v>0</v>
      </c>
      <c r="Z79" s="251">
        <f>ROUND(Z75+Z69+Z63+Z55,0)*Y79</f>
        <v>0</v>
      </c>
      <c r="AA79" s="252"/>
      <c r="AB79" s="2"/>
      <c r="AC79" s="2"/>
    </row>
    <row r="80" spans="1:29" ht="15" customHeight="1" thickBot="1">
      <c r="A80" s="7"/>
      <c r="B80" s="2"/>
      <c r="C80" s="2"/>
      <c r="D80" s="2"/>
      <c r="E80" s="2"/>
      <c r="F80" s="327" t="s">
        <v>5</v>
      </c>
      <c r="G80" s="327"/>
      <c r="H80" s="89">
        <f>SUM(H77:H79)</f>
        <v>0</v>
      </c>
      <c r="J80" s="7"/>
      <c r="K80" s="2"/>
      <c r="L80" s="107"/>
      <c r="M80" s="253"/>
      <c r="N80" s="254"/>
      <c r="O80" s="18" t="s">
        <v>29</v>
      </c>
      <c r="P80" s="172">
        <v>0</v>
      </c>
      <c r="Q80" s="235">
        <v>0</v>
      </c>
      <c r="R80" s="236">
        <v>0</v>
      </c>
      <c r="S80" s="174">
        <f>SUM(P80:Q80)*R80</f>
        <v>0</v>
      </c>
      <c r="T80" s="176" t="s">
        <v>21</v>
      </c>
      <c r="V80" s="15"/>
      <c r="W80" s="255" t="s">
        <v>1</v>
      </c>
      <c r="X80" s="256"/>
      <c r="Y80" s="24">
        <f>SUM(Y78:Y79)</f>
        <v>0</v>
      </c>
      <c r="Z80" s="276">
        <f>ROUND(Z78+Z79,0)</f>
        <v>0</v>
      </c>
      <c r="AA80" s="277"/>
      <c r="AB80" s="2"/>
      <c r="AC80" s="2"/>
    </row>
    <row r="81" spans="1:29" ht="15" customHeight="1" thickBot="1">
      <c r="A81" s="291" t="s">
        <v>169</v>
      </c>
      <c r="B81" s="326"/>
      <c r="C81" s="326"/>
      <c r="D81" s="326"/>
      <c r="E81" s="326"/>
      <c r="F81" s="326"/>
      <c r="G81" s="326"/>
      <c r="H81" s="292"/>
      <c r="J81" s="7"/>
      <c r="K81" s="2"/>
      <c r="L81" s="107"/>
      <c r="M81" s="253"/>
      <c r="N81" s="254"/>
      <c r="O81" s="18" t="s">
        <v>29</v>
      </c>
      <c r="P81" s="172">
        <v>0</v>
      </c>
      <c r="Q81" s="235">
        <v>0</v>
      </c>
      <c r="R81" s="236">
        <v>0</v>
      </c>
      <c r="S81" s="174">
        <f>SUM(P81:Q81)*R81</f>
        <v>0</v>
      </c>
      <c r="T81" s="176" t="s">
        <v>21</v>
      </c>
      <c r="V81" s="2"/>
      <c r="AA81" s="2"/>
      <c r="AB81" s="2"/>
      <c r="AC81" s="2"/>
    </row>
    <row r="82" spans="1:29" ht="15" customHeight="1" thickBot="1">
      <c r="A82" s="160" t="s">
        <v>99</v>
      </c>
      <c r="B82" s="161" t="s">
        <v>101</v>
      </c>
      <c r="C82" s="407" t="s">
        <v>102</v>
      </c>
      <c r="D82" s="408"/>
      <c r="E82" s="409"/>
      <c r="F82" s="405" t="s">
        <v>170</v>
      </c>
      <c r="G82" s="406"/>
      <c r="H82" s="158" t="s">
        <v>9</v>
      </c>
      <c r="J82" s="7"/>
      <c r="K82" s="2"/>
      <c r="L82" s="107"/>
      <c r="M82" s="253"/>
      <c r="N82" s="254"/>
      <c r="O82" s="18" t="s">
        <v>29</v>
      </c>
      <c r="P82" s="172">
        <v>0</v>
      </c>
      <c r="Q82" s="235">
        <v>0</v>
      </c>
      <c r="R82" s="236">
        <v>0</v>
      </c>
      <c r="S82" s="174">
        <f>SUM(P82:Q82)*R82</f>
        <v>0</v>
      </c>
      <c r="T82" s="176" t="s">
        <v>21</v>
      </c>
      <c r="V82" s="10"/>
      <c r="W82" s="2"/>
      <c r="X82" s="2"/>
      <c r="Y82" s="2"/>
      <c r="AA82" s="2"/>
      <c r="AB82" s="2"/>
      <c r="AC82" s="2"/>
    </row>
    <row r="83" spans="1:29" ht="14.25" customHeight="1" thickBot="1">
      <c r="A83" s="150">
        <f>+'Item 1 '!A83</f>
        <v>0.062</v>
      </c>
      <c r="B83" s="186">
        <f>+'Item 1 '!B83</f>
        <v>0.008</v>
      </c>
      <c r="C83" s="28" t="s">
        <v>163</v>
      </c>
      <c r="D83" s="163">
        <f>+'Item 1 '!D83</f>
        <v>0</v>
      </c>
      <c r="E83" s="147" t="s">
        <v>165</v>
      </c>
      <c r="F83" s="324">
        <f>+'Item 1 '!F83:G83</f>
        <v>0</v>
      </c>
      <c r="G83" s="325"/>
      <c r="H83" s="159" t="s">
        <v>166</v>
      </c>
      <c r="J83" s="7"/>
      <c r="K83" s="2"/>
      <c r="L83" s="244"/>
      <c r="M83" s="253"/>
      <c r="N83" s="254"/>
      <c r="O83" s="18" t="s">
        <v>29</v>
      </c>
      <c r="P83" s="172">
        <v>0</v>
      </c>
      <c r="Q83" s="235">
        <v>0</v>
      </c>
      <c r="R83" s="236">
        <v>0</v>
      </c>
      <c r="S83" s="174">
        <f>SUM(P83:Q83)*R83</f>
        <v>0</v>
      </c>
      <c r="T83" s="176" t="s">
        <v>21</v>
      </c>
      <c r="V83" s="271" t="s">
        <v>3</v>
      </c>
      <c r="W83" s="272"/>
      <c r="X83" s="273"/>
      <c r="Y83" s="141">
        <f>+Y80+Y75+Y69+Y63</f>
        <v>0</v>
      </c>
      <c r="Z83" s="274">
        <f>ROUND(Z80+Z75+Z69+Z63+Z55,0)</f>
        <v>0</v>
      </c>
      <c r="AA83" s="275"/>
      <c r="AB83" s="56"/>
      <c r="AC83" s="2"/>
    </row>
    <row r="84" spans="1:29" ht="15" customHeight="1" thickBot="1">
      <c r="A84" s="162" t="s">
        <v>100</v>
      </c>
      <c r="B84" s="161" t="s">
        <v>103</v>
      </c>
      <c r="C84" s="7" t="s">
        <v>164</v>
      </c>
      <c r="D84" s="164">
        <f>+'Item 1 '!D84</f>
        <v>0</v>
      </c>
      <c r="E84" s="147" t="s">
        <v>87</v>
      </c>
      <c r="F84" s="424">
        <f>+'Item 1 '!F85:G85</f>
        <v>0</v>
      </c>
      <c r="G84" s="406"/>
      <c r="H84" s="80" t="s">
        <v>167</v>
      </c>
      <c r="J84" s="7"/>
      <c r="K84" s="2"/>
      <c r="L84" s="107"/>
      <c r="M84" s="253"/>
      <c r="N84" s="254"/>
      <c r="O84" s="18" t="s">
        <v>29</v>
      </c>
      <c r="P84" s="172">
        <v>0</v>
      </c>
      <c r="Q84" s="235">
        <v>0</v>
      </c>
      <c r="R84" s="236">
        <v>0</v>
      </c>
      <c r="S84" s="246">
        <f>SUM(P84:Q84)*R84</f>
        <v>0</v>
      </c>
      <c r="T84" s="247" t="s">
        <v>21</v>
      </c>
      <c r="V84" s="263" t="s">
        <v>28</v>
      </c>
      <c r="W84" s="264"/>
      <c r="X84" s="264"/>
      <c r="Y84" s="265"/>
      <c r="Z84" s="328">
        <f>ROUND(Z80+Z79+Z78+Z75+Z74+Z73+Z72+Z69+Z68+Z67+Z66+Z63+Z62+Z56+Z55,0)/2</f>
        <v>0</v>
      </c>
      <c r="AA84" s="329"/>
      <c r="AB84" s="2"/>
      <c r="AC84" s="2"/>
    </row>
    <row r="85" spans="1:29" ht="15" customHeight="1" thickBot="1">
      <c r="A85" s="150">
        <f>+'Item 1 '!A85</f>
        <v>0.0145</v>
      </c>
      <c r="B85" s="186">
        <f>+'Item 1 '!B85</f>
        <v>0</v>
      </c>
      <c r="C85" s="9" t="s">
        <v>162</v>
      </c>
      <c r="D85" s="165">
        <f>+'Item 1 '!D85</f>
        <v>50000</v>
      </c>
      <c r="E85" s="149">
        <f>SUM(D84*D83)/D85</f>
        <v>0</v>
      </c>
      <c r="F85" s="324">
        <v>0</v>
      </c>
      <c r="G85" s="325"/>
      <c r="H85" s="151">
        <f>+F85+F83+B83+B85+A85+A83+E85</f>
        <v>0.08449999999999999</v>
      </c>
      <c r="J85" s="9"/>
      <c r="K85" s="10"/>
      <c r="L85" s="179"/>
      <c r="M85" s="10"/>
      <c r="N85" s="10"/>
      <c r="O85" s="10"/>
      <c r="P85" s="10"/>
      <c r="Q85" s="180"/>
      <c r="R85" s="180" t="s">
        <v>5</v>
      </c>
      <c r="S85" s="181">
        <f>SUM(S80:S84)</f>
        <v>0</v>
      </c>
      <c r="T85" s="182" t="s">
        <v>21</v>
      </c>
      <c r="V85" s="263" t="s">
        <v>157</v>
      </c>
      <c r="W85" s="264"/>
      <c r="X85" s="264"/>
      <c r="Y85" s="265"/>
      <c r="Z85" s="266">
        <f>ROUND(Z83-Z84,0)</f>
        <v>0</v>
      </c>
      <c r="AA85" s="267"/>
      <c r="AB85" s="2"/>
      <c r="AC85" s="2"/>
    </row>
    <row r="86" spans="1:29" ht="15" customHeight="1" thickBot="1">
      <c r="A86" s="217"/>
      <c r="B86" s="217"/>
      <c r="C86" s="209"/>
      <c r="D86" s="219"/>
      <c r="E86" s="217"/>
      <c r="F86" s="217"/>
      <c r="G86" s="217"/>
      <c r="H86" s="220"/>
      <c r="I86" s="209"/>
      <c r="J86" s="209"/>
      <c r="K86" s="209"/>
      <c r="L86" s="210"/>
      <c r="M86" s="209"/>
      <c r="N86" s="209"/>
      <c r="O86" s="221"/>
      <c r="P86" s="221"/>
      <c r="Q86" s="222"/>
      <c r="R86" s="223"/>
      <c r="S86" s="209"/>
      <c r="T86" s="224"/>
      <c r="U86" s="224"/>
      <c r="V86" s="224"/>
      <c r="W86" s="224"/>
      <c r="X86" s="218"/>
      <c r="Y86" s="209"/>
      <c r="Z86" s="209"/>
      <c r="AA86" s="209"/>
      <c r="AB86" s="2"/>
      <c r="AC86" s="2"/>
    </row>
    <row r="87" spans="1:28" ht="15" customHeight="1" thickBot="1">
      <c r="A87" s="45" t="s">
        <v>78</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94"/>
      <c r="AB87" s="2"/>
    </row>
    <row r="88" spans="1:28" ht="15" customHeight="1">
      <c r="A88" s="22">
        <v>1</v>
      </c>
      <c r="B88" s="22"/>
      <c r="C88" s="22"/>
      <c r="D88" s="22"/>
      <c r="E88" s="95"/>
      <c r="F88" s="95"/>
      <c r="G88" s="95"/>
      <c r="H88" s="95"/>
      <c r="I88" s="95"/>
      <c r="J88" s="95"/>
      <c r="K88" s="95"/>
      <c r="L88" s="95"/>
      <c r="M88" s="95"/>
      <c r="N88" s="95"/>
      <c r="O88" s="95"/>
      <c r="P88" s="95"/>
      <c r="Q88" s="95"/>
      <c r="R88" s="95"/>
      <c r="S88" s="95"/>
      <c r="T88" s="95"/>
      <c r="U88" s="95"/>
      <c r="V88" s="95"/>
      <c r="W88" s="95"/>
      <c r="X88" s="95"/>
      <c r="Y88" s="95"/>
      <c r="Z88" s="95"/>
      <c r="AA88" s="95"/>
      <c r="AB88" s="43"/>
    </row>
    <row r="89" spans="1:28" ht="15" customHeight="1">
      <c r="A89" s="22">
        <v>2</v>
      </c>
      <c r="B89" s="22"/>
      <c r="C89" s="22"/>
      <c r="D89" s="22"/>
      <c r="E89" s="96"/>
      <c r="F89" s="96"/>
      <c r="G89" s="96"/>
      <c r="H89" s="96"/>
      <c r="I89" s="96"/>
      <c r="J89" s="96"/>
      <c r="K89" s="96"/>
      <c r="L89" s="96"/>
      <c r="M89" s="96"/>
      <c r="N89" s="96"/>
      <c r="O89" s="96"/>
      <c r="P89" s="96"/>
      <c r="Q89" s="96"/>
      <c r="X89" s="96"/>
      <c r="Y89" s="96"/>
      <c r="Z89" s="96"/>
      <c r="AA89" s="96"/>
      <c r="AB89" s="43"/>
    </row>
    <row r="90" spans="1:28" ht="15" customHeight="1">
      <c r="A90" s="22">
        <v>3</v>
      </c>
      <c r="B90" s="22"/>
      <c r="C90" s="22"/>
      <c r="D90" s="22"/>
      <c r="E90" s="96"/>
      <c r="F90" s="96"/>
      <c r="G90" s="96"/>
      <c r="H90" s="96"/>
      <c r="I90" s="96"/>
      <c r="J90" s="96"/>
      <c r="K90" s="96"/>
      <c r="L90" s="96"/>
      <c r="M90" s="96"/>
      <c r="N90" s="96"/>
      <c r="O90" s="96"/>
      <c r="P90" s="96"/>
      <c r="Q90" s="96"/>
      <c r="X90" s="96"/>
      <c r="Y90" s="96"/>
      <c r="Z90" s="96"/>
      <c r="AA90" s="96"/>
      <c r="AB90" s="43"/>
    </row>
    <row r="91" spans="1:28" ht="15" customHeight="1">
      <c r="A91" s="22">
        <v>4</v>
      </c>
      <c r="B91" s="22"/>
      <c r="C91" s="22"/>
      <c r="D91" s="22"/>
      <c r="E91" s="96"/>
      <c r="F91" s="96"/>
      <c r="G91" s="96"/>
      <c r="H91" s="96"/>
      <c r="I91" s="96"/>
      <c r="J91" s="96"/>
      <c r="K91" s="96"/>
      <c r="L91" s="96"/>
      <c r="M91" s="96"/>
      <c r="N91" s="96"/>
      <c r="O91" s="96"/>
      <c r="P91" s="96"/>
      <c r="Q91" s="96"/>
      <c r="X91" s="96"/>
      <c r="Y91" s="96"/>
      <c r="Z91" s="96"/>
      <c r="AA91" s="96"/>
      <c r="AB91" s="43"/>
    </row>
    <row r="92" spans="1:28" ht="15" customHeight="1">
      <c r="A92" s="22">
        <v>5</v>
      </c>
      <c r="B92" s="22"/>
      <c r="C92" s="22"/>
      <c r="D92" s="22"/>
      <c r="H92" s="96"/>
      <c r="I92" s="96"/>
      <c r="J92" s="96"/>
      <c r="K92" s="96"/>
      <c r="L92" s="96"/>
      <c r="M92" s="96"/>
      <c r="N92" s="96"/>
      <c r="O92" s="96"/>
      <c r="P92" s="96"/>
      <c r="Q92" s="96"/>
      <c r="X92" s="96"/>
      <c r="Y92" s="96"/>
      <c r="Z92" s="96"/>
      <c r="AA92" s="96"/>
      <c r="AB92" s="43"/>
    </row>
    <row r="93" spans="1:28" ht="15" customHeight="1">
      <c r="A93" s="22">
        <v>6</v>
      </c>
      <c r="B93" s="22"/>
      <c r="C93" s="22"/>
      <c r="D93" s="22"/>
      <c r="H93" s="96"/>
      <c r="I93" s="96"/>
      <c r="J93" s="96"/>
      <c r="K93" s="96"/>
      <c r="L93" s="96"/>
      <c r="M93" s="96"/>
      <c r="N93" s="96"/>
      <c r="O93" s="96"/>
      <c r="P93" s="96"/>
      <c r="Q93" s="96"/>
      <c r="X93" s="96"/>
      <c r="Y93" s="96"/>
      <c r="Z93" s="96"/>
      <c r="AA93" s="96"/>
      <c r="AB93" s="43"/>
    </row>
    <row r="94" spans="1:28" ht="15" customHeight="1">
      <c r="A94" s="22">
        <v>7</v>
      </c>
      <c r="B94" s="22"/>
      <c r="C94" s="22"/>
      <c r="D94" s="22"/>
      <c r="E94" s="96"/>
      <c r="F94" s="96"/>
      <c r="G94" s="96"/>
      <c r="H94" s="96"/>
      <c r="I94" s="96"/>
      <c r="J94" s="96"/>
      <c r="K94" s="96"/>
      <c r="L94" s="96"/>
      <c r="M94" s="96"/>
      <c r="N94" s="96"/>
      <c r="O94" s="96"/>
      <c r="P94" s="96"/>
      <c r="Q94" s="96"/>
      <c r="R94" s="96"/>
      <c r="S94" s="96"/>
      <c r="T94" s="96"/>
      <c r="U94" s="96"/>
      <c r="V94" s="96"/>
      <c r="W94" s="96"/>
      <c r="X94" s="96"/>
      <c r="Y94" s="96"/>
      <c r="Z94" s="96"/>
      <c r="AA94" s="96"/>
      <c r="AB94" s="43"/>
    </row>
    <row r="95" spans="1:28" ht="15" customHeight="1">
      <c r="A95" s="22">
        <v>8</v>
      </c>
      <c r="B95" s="22"/>
      <c r="C95" s="22"/>
      <c r="D95" s="22"/>
      <c r="E95" s="96"/>
      <c r="F95" s="96"/>
      <c r="G95" s="96"/>
      <c r="H95" s="96"/>
      <c r="I95" s="96"/>
      <c r="J95" s="96"/>
      <c r="K95" s="96"/>
      <c r="L95" s="96"/>
      <c r="M95" s="96"/>
      <c r="N95" s="96"/>
      <c r="O95" s="96"/>
      <c r="P95" s="96"/>
      <c r="Q95" s="96"/>
      <c r="R95" s="96"/>
      <c r="S95" s="96"/>
      <c r="T95" s="96"/>
      <c r="U95" s="96"/>
      <c r="V95" s="96"/>
      <c r="W95" s="96"/>
      <c r="X95" s="96"/>
      <c r="Y95" s="96"/>
      <c r="Z95" s="96"/>
      <c r="AA95" s="96"/>
      <c r="AB95" s="43"/>
    </row>
    <row r="96" spans="1:28" ht="15" customHeight="1">
      <c r="A96" s="22">
        <v>9</v>
      </c>
      <c r="B96" s="22"/>
      <c r="C96" s="22"/>
      <c r="D96" s="22"/>
      <c r="E96" s="96"/>
      <c r="F96" s="96"/>
      <c r="G96" s="96"/>
      <c r="H96" s="96"/>
      <c r="I96" s="96"/>
      <c r="J96" s="96"/>
      <c r="K96" s="96"/>
      <c r="L96" s="96"/>
      <c r="M96" s="96"/>
      <c r="N96" s="96"/>
      <c r="O96" s="96"/>
      <c r="P96" s="96"/>
      <c r="Q96" s="96"/>
      <c r="R96" s="96"/>
      <c r="S96" s="96"/>
      <c r="T96" s="96"/>
      <c r="U96" s="96"/>
      <c r="V96" s="96"/>
      <c r="W96" s="96"/>
      <c r="X96" s="96"/>
      <c r="Y96" s="96"/>
      <c r="Z96" s="96"/>
      <c r="AA96" s="96"/>
      <c r="AB96" s="43"/>
    </row>
    <row r="97" spans="1:28" ht="15" customHeight="1">
      <c r="A97" s="22">
        <v>10</v>
      </c>
      <c r="B97" s="22"/>
      <c r="C97" s="22"/>
      <c r="D97" s="22"/>
      <c r="E97" s="96"/>
      <c r="F97" s="96"/>
      <c r="G97" s="96"/>
      <c r="H97" s="96"/>
      <c r="I97" s="96"/>
      <c r="J97" s="96"/>
      <c r="K97" s="96"/>
      <c r="L97" s="96"/>
      <c r="M97" s="96"/>
      <c r="N97" s="96"/>
      <c r="O97" s="96"/>
      <c r="P97" s="96"/>
      <c r="Q97" s="96"/>
      <c r="R97" s="96"/>
      <c r="S97" s="96"/>
      <c r="T97" s="96"/>
      <c r="U97" s="96"/>
      <c r="V97" s="96"/>
      <c r="W97" s="96"/>
      <c r="X97" s="96"/>
      <c r="Y97" s="96"/>
      <c r="Z97" s="96"/>
      <c r="AA97" s="96"/>
      <c r="AB97" s="43"/>
    </row>
    <row r="98" spans="1:28" ht="15" customHeight="1">
      <c r="A98" s="22">
        <v>11</v>
      </c>
      <c r="B98" s="22"/>
      <c r="C98" s="22"/>
      <c r="D98" s="22"/>
      <c r="E98" s="96"/>
      <c r="F98" s="96"/>
      <c r="G98" s="96"/>
      <c r="H98" s="96"/>
      <c r="I98" s="96"/>
      <c r="J98" s="96"/>
      <c r="K98" s="96"/>
      <c r="L98" s="96"/>
      <c r="M98" s="96"/>
      <c r="N98" s="96"/>
      <c r="O98" s="96"/>
      <c r="P98" s="96"/>
      <c r="Q98" s="96"/>
      <c r="R98" s="96"/>
      <c r="S98" s="96"/>
      <c r="T98" s="96"/>
      <c r="U98" s="96"/>
      <c r="V98" s="96"/>
      <c r="W98" s="96"/>
      <c r="X98" s="96"/>
      <c r="Y98" s="96"/>
      <c r="Z98" s="96"/>
      <c r="AA98" s="96"/>
      <c r="AB98" s="43"/>
    </row>
    <row r="99" spans="1:28" ht="15" customHeight="1">
      <c r="A99" s="22">
        <v>12</v>
      </c>
      <c r="B99" s="22"/>
      <c r="C99" s="22"/>
      <c r="D99" s="22"/>
      <c r="E99" s="96"/>
      <c r="F99" s="96"/>
      <c r="G99" s="96"/>
      <c r="H99" s="96"/>
      <c r="I99" s="96"/>
      <c r="J99" s="96"/>
      <c r="K99" s="96"/>
      <c r="L99" s="96"/>
      <c r="M99" s="96"/>
      <c r="N99" s="96"/>
      <c r="O99" s="96"/>
      <c r="P99" s="96"/>
      <c r="Q99" s="96"/>
      <c r="R99" s="96"/>
      <c r="S99" s="96"/>
      <c r="T99" s="96"/>
      <c r="U99" s="96"/>
      <c r="V99" s="96"/>
      <c r="W99" s="96"/>
      <c r="X99" s="96"/>
      <c r="Y99" s="96"/>
      <c r="Z99" s="96"/>
      <c r="AA99" s="96"/>
      <c r="AB99" s="43"/>
    </row>
    <row r="100" spans="1:28" ht="15" customHeight="1">
      <c r="A100" s="22">
        <v>13</v>
      </c>
      <c r="B100" s="22"/>
      <c r="C100" s="22"/>
      <c r="D100" s="22"/>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43"/>
    </row>
    <row r="101" spans="1:28" ht="15" customHeight="1">
      <c r="A101" s="22">
        <v>14</v>
      </c>
      <c r="B101" s="22"/>
      <c r="C101" s="22"/>
      <c r="D101" s="22"/>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43"/>
    </row>
    <row r="102" spans="1:28" ht="15" customHeight="1">
      <c r="A102" s="22">
        <v>15</v>
      </c>
      <c r="B102" s="13"/>
      <c r="C102" s="13"/>
      <c r="D102" s="13"/>
      <c r="E102" s="29"/>
      <c r="F102" s="29"/>
      <c r="G102" s="96"/>
      <c r="H102" s="96"/>
      <c r="I102" s="96"/>
      <c r="J102" s="96"/>
      <c r="K102" s="96"/>
      <c r="L102" s="96"/>
      <c r="M102" s="96"/>
      <c r="N102" s="96"/>
      <c r="O102" s="96"/>
      <c r="P102" s="96"/>
      <c r="Q102" s="96"/>
      <c r="R102" s="96"/>
      <c r="S102" s="96"/>
      <c r="T102" s="96"/>
      <c r="U102" s="96"/>
      <c r="V102" s="96"/>
      <c r="W102" s="96"/>
      <c r="X102" s="96"/>
      <c r="Y102" s="96"/>
      <c r="Z102" s="96"/>
      <c r="AA102" s="96"/>
      <c r="AB102" s="43"/>
    </row>
    <row r="103" spans="2:6" ht="15">
      <c r="B103" s="2"/>
      <c r="C103" s="2"/>
      <c r="D103" s="2"/>
      <c r="E103" s="2"/>
      <c r="F103" s="2"/>
    </row>
    <row r="104" spans="2:6" ht="15">
      <c r="B104" s="2"/>
      <c r="C104" s="23"/>
      <c r="D104" s="23"/>
      <c r="E104" s="23"/>
      <c r="F104" s="2"/>
    </row>
    <row r="105" spans="2:6" ht="15">
      <c r="B105" s="2"/>
      <c r="C105" s="29"/>
      <c r="D105" s="29"/>
      <c r="E105" s="5"/>
      <c r="F105" s="2"/>
    </row>
    <row r="106" spans="2:6" ht="15">
      <c r="B106" s="2"/>
      <c r="C106" s="2"/>
      <c r="D106" s="2"/>
      <c r="E106" s="4"/>
      <c r="F106" s="2"/>
    </row>
    <row r="107" spans="2:6" ht="15">
      <c r="B107" s="2"/>
      <c r="C107" s="29"/>
      <c r="D107" s="29"/>
      <c r="E107" s="5"/>
      <c r="F107" s="2"/>
    </row>
    <row r="108" spans="2:6" ht="15">
      <c r="B108" s="2"/>
      <c r="C108" s="29"/>
      <c r="D108" s="29"/>
      <c r="E108" s="5"/>
      <c r="F108" s="2"/>
    </row>
    <row r="109" spans="2:6" ht="15">
      <c r="B109" s="2"/>
      <c r="C109" s="29"/>
      <c r="D109" s="29"/>
      <c r="E109" s="17"/>
      <c r="F109" s="2"/>
    </row>
    <row r="110" spans="2:6" ht="15">
      <c r="B110" s="2"/>
      <c r="C110" s="2"/>
      <c r="D110" s="2"/>
      <c r="E110" s="2"/>
      <c r="F110" s="2"/>
    </row>
    <row r="111" spans="2:6" ht="15">
      <c r="B111" s="2"/>
      <c r="C111" s="23"/>
      <c r="D111" s="23"/>
      <c r="E111" s="157"/>
      <c r="F111" s="2"/>
    </row>
    <row r="112" spans="2:6" ht="15">
      <c r="B112" s="2"/>
      <c r="C112" s="2"/>
      <c r="D112" s="2"/>
      <c r="E112" s="2"/>
      <c r="F112" s="2"/>
    </row>
    <row r="114" spans="3:5" ht="15">
      <c r="C114" s="22"/>
      <c r="D114" s="22"/>
      <c r="E114" s="96"/>
    </row>
    <row r="115" spans="3:5" ht="15">
      <c r="C115" s="323"/>
      <c r="D115" s="323"/>
      <c r="E115" s="6"/>
    </row>
    <row r="116" spans="3:5" ht="15">
      <c r="C116" s="323"/>
      <c r="D116" s="323"/>
      <c r="E116" s="6"/>
    </row>
    <row r="117" ht="15">
      <c r="E117" s="142"/>
    </row>
    <row r="118" spans="3:5" ht="15">
      <c r="C118" s="323"/>
      <c r="D118" s="323"/>
      <c r="E118" s="6"/>
    </row>
    <row r="120" spans="3:5" ht="15">
      <c r="C120" s="323"/>
      <c r="D120" s="323"/>
      <c r="E120" s="143"/>
    </row>
    <row r="122" spans="3:5" ht="15">
      <c r="C122" s="144"/>
      <c r="D122" s="144"/>
      <c r="E122" s="145"/>
    </row>
  </sheetData>
  <sheetProtection/>
  <mergeCells count="248">
    <mergeCell ref="A1:C1"/>
    <mergeCell ref="D1:G1"/>
    <mergeCell ref="H1:I1"/>
    <mergeCell ref="J1:K1"/>
    <mergeCell ref="L1:AA2"/>
    <mergeCell ref="A2:C2"/>
    <mergeCell ref="D2:E2"/>
    <mergeCell ref="H2:I2"/>
    <mergeCell ref="AN2:AX2"/>
    <mergeCell ref="A3:AA3"/>
    <mergeCell ref="A4:R4"/>
    <mergeCell ref="S4:AA4"/>
    <mergeCell ref="A5:C5"/>
    <mergeCell ref="A6:B6"/>
    <mergeCell ref="D6:F6"/>
    <mergeCell ref="H6:I6"/>
    <mergeCell ref="K6:N6"/>
    <mergeCell ref="P6:Q6"/>
    <mergeCell ref="A7:B7"/>
    <mergeCell ref="D7:F7"/>
    <mergeCell ref="H7:I7"/>
    <mergeCell ref="K7:N7"/>
    <mergeCell ref="P7:Q7"/>
    <mergeCell ref="T7:V7"/>
    <mergeCell ref="H8:I8"/>
    <mergeCell ref="K8:N8"/>
    <mergeCell ref="P8:Q8"/>
    <mergeCell ref="T8:V8"/>
    <mergeCell ref="T6:V6"/>
    <mergeCell ref="X6:Z6"/>
    <mergeCell ref="X7:Z7"/>
    <mergeCell ref="X8:Z8"/>
    <mergeCell ref="A9:B9"/>
    <mergeCell ref="D9:F9"/>
    <mergeCell ref="H9:I9"/>
    <mergeCell ref="K9:N9"/>
    <mergeCell ref="P9:Q9"/>
    <mergeCell ref="T9:V9"/>
    <mergeCell ref="X9:Z9"/>
    <mergeCell ref="A8:B8"/>
    <mergeCell ref="D8:F8"/>
    <mergeCell ref="T11:V11"/>
    <mergeCell ref="X11:Z11"/>
    <mergeCell ref="A10:B10"/>
    <mergeCell ref="D10:F10"/>
    <mergeCell ref="H10:I10"/>
    <mergeCell ref="K10:N10"/>
    <mergeCell ref="P10:Q10"/>
    <mergeCell ref="X12:Z12"/>
    <mergeCell ref="T10:V10"/>
    <mergeCell ref="H12:I12"/>
    <mergeCell ref="K12:N12"/>
    <mergeCell ref="P12:Q12"/>
    <mergeCell ref="T12:V12"/>
    <mergeCell ref="X10:Z10"/>
    <mergeCell ref="T13:V13"/>
    <mergeCell ref="A11:B11"/>
    <mergeCell ref="D11:F11"/>
    <mergeCell ref="H11:I11"/>
    <mergeCell ref="K11:N11"/>
    <mergeCell ref="P11:Q11"/>
    <mergeCell ref="A12:B12"/>
    <mergeCell ref="D12:F12"/>
    <mergeCell ref="A14:B14"/>
    <mergeCell ref="D14:F14"/>
    <mergeCell ref="H14:I14"/>
    <mergeCell ref="K14:N14"/>
    <mergeCell ref="A13:B13"/>
    <mergeCell ref="D13:F13"/>
    <mergeCell ref="H13:I13"/>
    <mergeCell ref="K13:N13"/>
    <mergeCell ref="D15:F15"/>
    <mergeCell ref="H15:I15"/>
    <mergeCell ref="K15:N15"/>
    <mergeCell ref="P15:Q15"/>
    <mergeCell ref="T15:V17"/>
    <mergeCell ref="X13:Z13"/>
    <mergeCell ref="P14:Q14"/>
    <mergeCell ref="T14:V14"/>
    <mergeCell ref="X14:Z14"/>
    <mergeCell ref="P13:Q13"/>
    <mergeCell ref="X15:Z15"/>
    <mergeCell ref="A16:B16"/>
    <mergeCell ref="D16:F16"/>
    <mergeCell ref="A17:B17"/>
    <mergeCell ref="D17:F17"/>
    <mergeCell ref="H17:I17"/>
    <mergeCell ref="K17:N17"/>
    <mergeCell ref="P17:Q17"/>
    <mergeCell ref="X17:Z17"/>
    <mergeCell ref="A15:B15"/>
    <mergeCell ref="U20:X20"/>
    <mergeCell ref="H21:I21"/>
    <mergeCell ref="M21:N21"/>
    <mergeCell ref="Q21:R21"/>
    <mergeCell ref="H16:I16"/>
    <mergeCell ref="K16:N16"/>
    <mergeCell ref="P16:Q16"/>
    <mergeCell ref="X16:Z16"/>
    <mergeCell ref="Y21:AA21"/>
    <mergeCell ref="B22:E22"/>
    <mergeCell ref="B23:E23"/>
    <mergeCell ref="Y23:Z23"/>
    <mergeCell ref="B24:E24"/>
    <mergeCell ref="Y24:Z24"/>
    <mergeCell ref="B20:E21"/>
    <mergeCell ref="F20:G21"/>
    <mergeCell ref="H20:L20"/>
    <mergeCell ref="M20:P20"/>
    <mergeCell ref="Q20:T20"/>
    <mergeCell ref="B25:E25"/>
    <mergeCell ref="Y25:Z25"/>
    <mergeCell ref="B26:E26"/>
    <mergeCell ref="Y26:Z26"/>
    <mergeCell ref="B27:E27"/>
    <mergeCell ref="Y27:Z27"/>
    <mergeCell ref="B28:E28"/>
    <mergeCell ref="Y28:Z28"/>
    <mergeCell ref="B29:E29"/>
    <mergeCell ref="B30:E30"/>
    <mergeCell ref="Y30:Z30"/>
    <mergeCell ref="B31:E31"/>
    <mergeCell ref="Y31:Z31"/>
    <mergeCell ref="B32:E32"/>
    <mergeCell ref="Y32:Z32"/>
    <mergeCell ref="B33:E33"/>
    <mergeCell ref="Y33:Z33"/>
    <mergeCell ref="B34:E34"/>
    <mergeCell ref="Y34:Z34"/>
    <mergeCell ref="B35:E35"/>
    <mergeCell ref="Y35:Z35"/>
    <mergeCell ref="B36:E36"/>
    <mergeCell ref="Y36:Z36"/>
    <mergeCell ref="B37:E37"/>
    <mergeCell ref="Y37:Z37"/>
    <mergeCell ref="B38:E38"/>
    <mergeCell ref="Y38:Z38"/>
    <mergeCell ref="B39:E39"/>
    <mergeCell ref="Y39:Z39"/>
    <mergeCell ref="B40:E40"/>
    <mergeCell ref="Y40:Z40"/>
    <mergeCell ref="B41:E41"/>
    <mergeCell ref="Y41:Z41"/>
    <mergeCell ref="B42:E42"/>
    <mergeCell ref="Y42:Z42"/>
    <mergeCell ref="B43:E43"/>
    <mergeCell ref="Y43:Z43"/>
    <mergeCell ref="B44:E44"/>
    <mergeCell ref="B45:E45"/>
    <mergeCell ref="Y45:Z45"/>
    <mergeCell ref="B46:E46"/>
    <mergeCell ref="Y46:Z46"/>
    <mergeCell ref="B47:E47"/>
    <mergeCell ref="Y47:Z47"/>
    <mergeCell ref="J52:K52"/>
    <mergeCell ref="M52:O52"/>
    <mergeCell ref="Q52:S52"/>
    <mergeCell ref="B48:E48"/>
    <mergeCell ref="Y48:Z48"/>
    <mergeCell ref="B49:E49"/>
    <mergeCell ref="Y49:Z49"/>
    <mergeCell ref="B50:E50"/>
    <mergeCell ref="Y50:Z50"/>
    <mergeCell ref="A54:H54"/>
    <mergeCell ref="A55:B55"/>
    <mergeCell ref="J54:T54"/>
    <mergeCell ref="V54:AA54"/>
    <mergeCell ref="J55:T55"/>
    <mergeCell ref="A51:G52"/>
    <mergeCell ref="J51:K51"/>
    <mergeCell ref="M51:O51"/>
    <mergeCell ref="Q51:S51"/>
    <mergeCell ref="U51:V51"/>
    <mergeCell ref="Z72:AA72"/>
    <mergeCell ref="V72:X72"/>
    <mergeCell ref="Z68:AA68"/>
    <mergeCell ref="Z62:AA62"/>
    <mergeCell ref="A56:B56"/>
    <mergeCell ref="C56:H56"/>
    <mergeCell ref="Z56:AA56"/>
    <mergeCell ref="A57:B57"/>
    <mergeCell ref="J57:K57"/>
    <mergeCell ref="Z57:AA57"/>
    <mergeCell ref="V83:X83"/>
    <mergeCell ref="Z78:AA78"/>
    <mergeCell ref="F80:G80"/>
    <mergeCell ref="Z80:AA80"/>
    <mergeCell ref="M75:N75"/>
    <mergeCell ref="Z75:AA75"/>
    <mergeCell ref="A81:H81"/>
    <mergeCell ref="C82:E82"/>
    <mergeCell ref="F82:G82"/>
    <mergeCell ref="F83:G83"/>
    <mergeCell ref="M81:N81"/>
    <mergeCell ref="M82:N82"/>
    <mergeCell ref="M83:N83"/>
    <mergeCell ref="C116:D116"/>
    <mergeCell ref="C118:D118"/>
    <mergeCell ref="C120:D120"/>
    <mergeCell ref="F84:G84"/>
    <mergeCell ref="Z84:AA84"/>
    <mergeCell ref="F85:G85"/>
    <mergeCell ref="C115:D115"/>
    <mergeCell ref="V55:Y55"/>
    <mergeCell ref="Z55:AA55"/>
    <mergeCell ref="J56:T56"/>
    <mergeCell ref="V56:Y56"/>
    <mergeCell ref="M57:N57"/>
    <mergeCell ref="S57:T57"/>
    <mergeCell ref="V57:Y57"/>
    <mergeCell ref="M60:N60"/>
    <mergeCell ref="V60:AA60"/>
    <mergeCell ref="V61:AA61"/>
    <mergeCell ref="M62:N62"/>
    <mergeCell ref="V62:X62"/>
    <mergeCell ref="W63:X63"/>
    <mergeCell ref="Z63:AA63"/>
    <mergeCell ref="M64:N64"/>
    <mergeCell ref="V65:AA65"/>
    <mergeCell ref="M66:N66"/>
    <mergeCell ref="Z66:AA66"/>
    <mergeCell ref="V67:X67"/>
    <mergeCell ref="Z67:AA67"/>
    <mergeCell ref="M68:N68"/>
    <mergeCell ref="V68:X68"/>
    <mergeCell ref="W69:X69"/>
    <mergeCell ref="Z69:AA69"/>
    <mergeCell ref="M70:N70"/>
    <mergeCell ref="V71:AA71"/>
    <mergeCell ref="Z79:AA79"/>
    <mergeCell ref="M80:N80"/>
    <mergeCell ref="W80:X80"/>
    <mergeCell ref="M73:N73"/>
    <mergeCell ref="V73:X73"/>
    <mergeCell ref="Z73:AA73"/>
    <mergeCell ref="M74:N74"/>
    <mergeCell ref="V74:X74"/>
    <mergeCell ref="Z74:AA74"/>
    <mergeCell ref="Z83:AA83"/>
    <mergeCell ref="M84:N84"/>
    <mergeCell ref="V84:Y84"/>
    <mergeCell ref="V85:Y85"/>
    <mergeCell ref="Z85:AA85"/>
    <mergeCell ref="F44:L44"/>
    <mergeCell ref="M76:N76"/>
    <mergeCell ref="M77:N77"/>
    <mergeCell ref="V77:AA77"/>
    <mergeCell ref="V78:X78"/>
  </mergeCells>
  <conditionalFormatting sqref="AB50 AA23:AA43 Z29 P51:P52 T51:T52 X51:X52 F23:X43 F45:X50 AA45:AA50">
    <cfRule type="expression" priority="32" dxfId="47" stopIfTrue="1">
      <formula>#REF!&gt;0</formula>
    </cfRule>
    <cfRule type="expression" priority="33" dxfId="47" stopIfTrue="1">
      <formula>#REF!&lt;0</formula>
    </cfRule>
  </conditionalFormatting>
  <conditionalFormatting sqref="Y20 A20">
    <cfRule type="expression" priority="30" dxfId="47" stopIfTrue="1">
      <formula>#REF!&gt;0</formula>
    </cfRule>
    <cfRule type="expression" priority="31" dxfId="47" stopIfTrue="1">
      <formula>#REF!&lt;0</formula>
    </cfRule>
  </conditionalFormatting>
  <conditionalFormatting sqref="A2:G2 A1:C1">
    <cfRule type="expression" priority="24" dxfId="2" stopIfTrue="1">
      <formula>$AW$13&lt;&gt;0</formula>
    </cfRule>
  </conditionalFormatting>
  <conditionalFormatting sqref="J2">
    <cfRule type="expression" priority="23" dxfId="2" stopIfTrue="1">
      <formula>$AW$13&lt;&gt;0</formula>
    </cfRule>
  </conditionalFormatting>
  <conditionalFormatting sqref="F44 M44:X44 AA44">
    <cfRule type="expression" priority="6" dxfId="47" stopIfTrue="1">
      <formula>#REF!&gt;0</formula>
    </cfRule>
    <cfRule type="expression" priority="7" dxfId="47" stopIfTrue="1">
      <formula>#REF!&lt;0</formula>
    </cfRule>
  </conditionalFormatting>
  <conditionalFormatting sqref="D1">
    <cfRule type="expression" priority="8" dxfId="2" stopIfTrue="1">
      <formula>$AW$13&lt;&gt;0</formula>
    </cfRule>
  </conditionalFormatting>
  <conditionalFormatting sqref="Z57:AA57">
    <cfRule type="cellIs" priority="3" dxfId="0" operator="equal" stopIfTrue="1">
      <formula>0</formula>
    </cfRule>
    <cfRule type="cellIs" priority="4" dxfId="2" operator="notEqual" stopIfTrue="1">
      <formula>0</formula>
    </cfRule>
  </conditionalFormatting>
  <conditionalFormatting sqref="Z85:AA85">
    <cfRule type="cellIs" priority="1" dxfId="0" operator="equal" stopIfTrue="1">
      <formula>0</formula>
    </cfRule>
    <cfRule type="cellIs" priority="2" dxfId="2" operator="notEqual" stopIfTrue="1">
      <formula>0</formula>
    </cfRule>
  </conditionalFormatting>
  <conditionalFormatting sqref="Y72:Z72">
    <cfRule type="cellIs" priority="5" dxfId="49" operator="equal" stopIfTrue="1">
      <formula>$AN$14</formula>
    </cfRule>
  </conditionalFormatting>
  <dataValidations count="7">
    <dataValidation type="list" allowBlank="1" showInputMessage="1" showErrorMessage="1" sqref="T13 X15 X17:X18 X13">
      <formula1>$AN$3:$AN$4</formula1>
    </dataValidation>
    <dataValidation type="list" allowBlank="1" showInputMessage="1" showErrorMessage="1" sqref="P11">
      <formula1>$AN$7:$AN$10</formula1>
    </dataValidation>
    <dataValidation type="list" allowBlank="1" showInputMessage="1" showErrorMessage="1" sqref="P13">
      <formula1>$AP$7:$AP$9</formula1>
    </dataValidation>
    <dataValidation type="list" allowBlank="1" showInputMessage="1" showErrorMessage="1" sqref="P15">
      <formula1>$AW$4:$AW$9</formula1>
    </dataValidation>
    <dataValidation type="list" allowBlank="1" showInputMessage="1" showErrorMessage="1" sqref="P17">
      <formula1>$AS$4:$AS$8</formula1>
    </dataValidation>
    <dataValidation type="list" allowBlank="1" showInputMessage="1" showErrorMessage="1" sqref="O73:O77 O60 O62 O64 O66 O68 O70 O80:O84">
      <formula1>$AZ$3:$AZ$6</formula1>
    </dataValidation>
    <dataValidation type="list" allowBlank="1" showInputMessage="1" showErrorMessage="1" sqref="M44">
      <formula1>$AP$1:$AP$3</formula1>
    </dataValidation>
  </dataValidations>
  <hyperlinks>
    <hyperlink ref="C56" r:id="rId1" display="http://www.wdol.gov/dba.aspx#14"/>
    <hyperlink ref="J56" r:id="rId2" display="http://140.194.76.129/publications/eng-pamphlets/EP_1110-1-8/toc.html"/>
  </hyperlinks>
  <printOptions horizontalCentered="1"/>
  <pageMargins left="0.3" right="0.17" top="0.52" bottom="0.52" header="0.27" footer="0.3"/>
  <pageSetup fitToHeight="0" fitToWidth="1" horizontalDpi="600" verticalDpi="600" orientation="landscape" paperSize="3" scale="77" r:id="rId5"/>
  <headerFooter alignWithMargins="0">
    <oddFooter>&amp;L&amp;D&amp;T&amp;CPage &amp;P of &amp;N</oddFooter>
  </headerFooter>
  <rowBreaks count="1" manualBreakCount="1">
    <brk id="53" max="26" man="1"/>
  </rowBreaks>
  <legacyDrawing r:id="rId4"/>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Z122"/>
  <sheetViews>
    <sheetView zoomScale="65" zoomScaleNormal="65" workbookViewId="0" topLeftCell="A1">
      <pane xSplit="7" ySplit="2" topLeftCell="H3" activePane="bottomRight" state="frozen"/>
      <selection pane="topLeft" activeCell="A1" sqref="A1"/>
      <selection pane="topRight" activeCell="H1" sqref="H1"/>
      <selection pane="bottomLeft" activeCell="A3" sqref="A3"/>
      <selection pane="bottomRight" activeCell="A25" sqref="A25"/>
    </sheetView>
  </sheetViews>
  <sheetFormatPr defaultColWidth="9.140625" defaultRowHeight="12.75"/>
  <cols>
    <col min="1" max="1" width="8.421875" style="1" customWidth="1"/>
    <col min="2" max="7" width="10.7109375" style="1" customWidth="1"/>
    <col min="8" max="8" width="11.2812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8.7109375" style="1" customWidth="1"/>
    <col min="26" max="26" width="9.7109375" style="1" customWidth="1"/>
    <col min="27" max="27" width="5.7109375" style="1" customWidth="1"/>
    <col min="28" max="28" width="11.00390625" style="1" customWidth="1"/>
    <col min="29" max="29" width="11.7109375" style="1" customWidth="1"/>
    <col min="30" max="30" width="29.57421875" style="1" customWidth="1"/>
    <col min="31" max="31" width="24.00390625" style="1" customWidth="1"/>
    <col min="32"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397" t="s">
        <v>3</v>
      </c>
      <c r="B1" s="398"/>
      <c r="C1" s="399"/>
      <c r="D1" s="412">
        <f>Z83</f>
        <v>0</v>
      </c>
      <c r="E1" s="413"/>
      <c r="F1" s="413"/>
      <c r="G1" s="414"/>
      <c r="H1" s="291" t="s">
        <v>112</v>
      </c>
      <c r="I1" s="326"/>
      <c r="J1" s="417">
        <f>IF(J2=0,0,D1/J2)</f>
        <v>0</v>
      </c>
      <c r="K1" s="418"/>
      <c r="L1" s="313" t="s">
        <v>149</v>
      </c>
      <c r="M1" s="314"/>
      <c r="N1" s="314"/>
      <c r="O1" s="314"/>
      <c r="P1" s="314"/>
      <c r="Q1" s="314"/>
      <c r="R1" s="314"/>
      <c r="S1" s="314"/>
      <c r="T1" s="314"/>
      <c r="U1" s="314"/>
      <c r="V1" s="314"/>
      <c r="W1" s="314"/>
      <c r="X1" s="314"/>
      <c r="Y1" s="314"/>
      <c r="Z1" s="314"/>
      <c r="AA1" s="315"/>
    </row>
    <row r="2" spans="1:50" ht="23.25" customHeight="1" thickBot="1">
      <c r="A2" s="402" t="s">
        <v>90</v>
      </c>
      <c r="B2" s="403"/>
      <c r="C2" s="404"/>
      <c r="D2" s="400">
        <v>40932</v>
      </c>
      <c r="E2" s="401"/>
      <c r="F2" s="185" t="s">
        <v>159</v>
      </c>
      <c r="G2" s="187">
        <v>0</v>
      </c>
      <c r="H2" s="319" t="s">
        <v>113</v>
      </c>
      <c r="I2" s="320"/>
      <c r="J2" s="188">
        <v>0</v>
      </c>
      <c r="K2" s="189" t="s">
        <v>179</v>
      </c>
      <c r="L2" s="316"/>
      <c r="M2" s="317"/>
      <c r="N2" s="317"/>
      <c r="O2" s="317"/>
      <c r="P2" s="317"/>
      <c r="Q2" s="317"/>
      <c r="R2" s="317"/>
      <c r="S2" s="317"/>
      <c r="T2" s="317"/>
      <c r="U2" s="317"/>
      <c r="V2" s="317"/>
      <c r="W2" s="317"/>
      <c r="X2" s="317"/>
      <c r="Y2" s="317"/>
      <c r="Z2" s="317"/>
      <c r="AA2" s="318"/>
      <c r="AN2" s="350" t="s">
        <v>56</v>
      </c>
      <c r="AO2" s="422"/>
      <c r="AP2" s="422"/>
      <c r="AQ2" s="422"/>
      <c r="AR2" s="422"/>
      <c r="AS2" s="422"/>
      <c r="AT2" s="422"/>
      <c r="AU2" s="422"/>
      <c r="AV2" s="422"/>
      <c r="AW2" s="422"/>
      <c r="AX2" s="351"/>
    </row>
    <row r="3" spans="1:52" ht="19.5" customHeight="1" thickBot="1">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N3" s="31" t="s">
        <v>34</v>
      </c>
      <c r="AO3" s="32"/>
      <c r="AP3" s="32" t="s">
        <v>26</v>
      </c>
      <c r="AQ3" s="33"/>
      <c r="AR3" s="2"/>
      <c r="AS3" s="31" t="s">
        <v>29</v>
      </c>
      <c r="AT3" s="32"/>
      <c r="AU3" s="33"/>
      <c r="AV3" s="2"/>
      <c r="AW3" s="31" t="s">
        <v>29</v>
      </c>
      <c r="AX3" s="33"/>
      <c r="AZ3" s="1" t="s">
        <v>173</v>
      </c>
    </row>
    <row r="4" spans="1:52" ht="19.5" customHeight="1">
      <c r="A4" s="296" t="s">
        <v>183</v>
      </c>
      <c r="B4" s="297"/>
      <c r="C4" s="297"/>
      <c r="D4" s="297"/>
      <c r="E4" s="297"/>
      <c r="F4" s="297"/>
      <c r="G4" s="297"/>
      <c r="H4" s="297"/>
      <c r="I4" s="297"/>
      <c r="J4" s="297"/>
      <c r="K4" s="297"/>
      <c r="L4" s="297"/>
      <c r="M4" s="297"/>
      <c r="N4" s="297"/>
      <c r="O4" s="297"/>
      <c r="P4" s="297"/>
      <c r="Q4" s="297"/>
      <c r="R4" s="298"/>
      <c r="S4" s="296" t="s">
        <v>182</v>
      </c>
      <c r="T4" s="297"/>
      <c r="U4" s="297"/>
      <c r="V4" s="297"/>
      <c r="W4" s="297"/>
      <c r="X4" s="297"/>
      <c r="Y4" s="297"/>
      <c r="Z4" s="297"/>
      <c r="AA4" s="298"/>
      <c r="AB4" s="11"/>
      <c r="AN4" s="34" t="s">
        <v>35</v>
      </c>
      <c r="AO4" s="35"/>
      <c r="AP4" s="35" t="s">
        <v>27</v>
      </c>
      <c r="AQ4" s="36"/>
      <c r="AR4" s="2"/>
      <c r="AS4" s="34" t="s">
        <v>58</v>
      </c>
      <c r="AT4" s="35"/>
      <c r="AU4" s="36"/>
      <c r="AV4" s="2"/>
      <c r="AW4" s="34" t="s">
        <v>68</v>
      </c>
      <c r="AX4" s="36"/>
      <c r="AZ4" s="1" t="s">
        <v>174</v>
      </c>
    </row>
    <row r="5" spans="1:52" ht="14.25" customHeight="1">
      <c r="A5" s="299"/>
      <c r="B5" s="300"/>
      <c r="C5" s="300"/>
      <c r="D5" s="2"/>
      <c r="E5" s="213"/>
      <c r="F5" s="213"/>
      <c r="G5" s="195"/>
      <c r="H5" s="23"/>
      <c r="I5" s="23"/>
      <c r="J5" s="2"/>
      <c r="K5" s="2"/>
      <c r="L5" s="2"/>
      <c r="M5" s="2"/>
      <c r="N5" s="2"/>
      <c r="O5" s="2"/>
      <c r="P5" s="2"/>
      <c r="Q5" s="2"/>
      <c r="R5" s="8"/>
      <c r="S5" s="7"/>
      <c r="T5" s="2"/>
      <c r="U5" s="2"/>
      <c r="V5" s="2"/>
      <c r="W5" s="2"/>
      <c r="X5" s="2"/>
      <c r="Y5" s="2"/>
      <c r="Z5" s="2"/>
      <c r="AA5" s="8"/>
      <c r="AB5" s="11"/>
      <c r="AN5" s="34"/>
      <c r="AO5" s="35"/>
      <c r="AP5" s="35"/>
      <c r="AQ5" s="36"/>
      <c r="AR5" s="2"/>
      <c r="AS5" s="34" t="s">
        <v>59</v>
      </c>
      <c r="AT5" s="35"/>
      <c r="AU5" s="36"/>
      <c r="AV5" s="2"/>
      <c r="AW5" s="34" t="s">
        <v>69</v>
      </c>
      <c r="AX5" s="36"/>
      <c r="AZ5" s="1" t="s">
        <v>175</v>
      </c>
    </row>
    <row r="6" spans="1:52" ht="14.25" customHeight="1">
      <c r="A6" s="301" t="s">
        <v>91</v>
      </c>
      <c r="B6" s="302"/>
      <c r="C6" s="196"/>
      <c r="D6" s="302" t="s">
        <v>97</v>
      </c>
      <c r="E6" s="302"/>
      <c r="F6" s="302"/>
      <c r="G6" s="2"/>
      <c r="H6" s="302" t="s">
        <v>89</v>
      </c>
      <c r="I6" s="302"/>
      <c r="J6" s="23"/>
      <c r="K6" s="302" t="s">
        <v>88</v>
      </c>
      <c r="L6" s="302"/>
      <c r="M6" s="302"/>
      <c r="N6" s="302"/>
      <c r="O6" s="2"/>
      <c r="P6" s="302" t="s">
        <v>41</v>
      </c>
      <c r="Q6" s="302"/>
      <c r="R6" s="214"/>
      <c r="S6" s="7"/>
      <c r="T6" s="302" t="s">
        <v>15</v>
      </c>
      <c r="U6" s="302"/>
      <c r="V6" s="302"/>
      <c r="W6" s="2"/>
      <c r="X6" s="302" t="s">
        <v>108</v>
      </c>
      <c r="Y6" s="302"/>
      <c r="Z6" s="302"/>
      <c r="AA6" s="8"/>
      <c r="AB6" s="11"/>
      <c r="AN6" s="34"/>
      <c r="AO6" s="35"/>
      <c r="AP6" s="35"/>
      <c r="AQ6" s="36"/>
      <c r="AR6" s="2"/>
      <c r="AS6" s="34" t="s">
        <v>60</v>
      </c>
      <c r="AT6" s="35"/>
      <c r="AU6" s="36"/>
      <c r="AV6" s="2"/>
      <c r="AW6" s="34" t="s">
        <v>67</v>
      </c>
      <c r="AX6" s="36"/>
      <c r="AZ6" s="1" t="s">
        <v>29</v>
      </c>
    </row>
    <row r="7" spans="1:50" ht="14.25" customHeight="1">
      <c r="A7" s="303">
        <f>+'Item 1 '!A7:B7</f>
        <v>0</v>
      </c>
      <c r="B7" s="304"/>
      <c r="C7" s="2"/>
      <c r="D7" s="253">
        <f>+'Item 1 '!D7:F7</f>
        <v>0</v>
      </c>
      <c r="E7" s="305"/>
      <c r="F7" s="254"/>
      <c r="G7" s="2"/>
      <c r="H7" s="306">
        <f>+'Item 1 '!H7:I7</f>
        <v>0</v>
      </c>
      <c r="I7" s="304"/>
      <c r="J7" s="23"/>
      <c r="K7" s="253">
        <f>+'Item 1 '!K7:N7</f>
        <v>0</v>
      </c>
      <c r="L7" s="305"/>
      <c r="M7" s="305"/>
      <c r="N7" s="254"/>
      <c r="O7" s="2"/>
      <c r="P7" s="253"/>
      <c r="Q7" s="254"/>
      <c r="R7" s="214"/>
      <c r="S7" s="7"/>
      <c r="T7" s="308">
        <f>+'Item 1 '!T7:V7</f>
        <v>0</v>
      </c>
      <c r="U7" s="309"/>
      <c r="V7" s="310"/>
      <c r="W7" s="2"/>
      <c r="X7" s="308">
        <f>+'Item 1 '!X7:Z7</f>
        <v>0</v>
      </c>
      <c r="Y7" s="309"/>
      <c r="Z7" s="310"/>
      <c r="AA7" s="8"/>
      <c r="AB7" s="11"/>
      <c r="AN7" s="34" t="s">
        <v>42</v>
      </c>
      <c r="AO7" s="35"/>
      <c r="AP7" s="35" t="s">
        <v>46</v>
      </c>
      <c r="AQ7" s="36"/>
      <c r="AR7" s="2"/>
      <c r="AS7" s="34" t="s">
        <v>61</v>
      </c>
      <c r="AT7" s="35"/>
      <c r="AU7" s="36"/>
      <c r="AV7" s="2"/>
      <c r="AW7" s="34" t="s">
        <v>66</v>
      </c>
      <c r="AX7" s="36"/>
    </row>
    <row r="8" spans="1:50" ht="15" customHeight="1" thickBot="1">
      <c r="A8" s="396" t="s">
        <v>64</v>
      </c>
      <c r="B8" s="307"/>
      <c r="C8" s="2"/>
      <c r="D8" s="307" t="s">
        <v>110</v>
      </c>
      <c r="E8" s="307"/>
      <c r="F8" s="307"/>
      <c r="G8" s="2"/>
      <c r="H8" s="307" t="s">
        <v>111</v>
      </c>
      <c r="I8" s="307"/>
      <c r="J8" s="23"/>
      <c r="K8" s="307" t="s">
        <v>92</v>
      </c>
      <c r="L8" s="307"/>
      <c r="M8" s="307"/>
      <c r="N8" s="307"/>
      <c r="O8" s="2"/>
      <c r="P8" s="302" t="s">
        <v>30</v>
      </c>
      <c r="Q8" s="302"/>
      <c r="R8" s="214"/>
      <c r="S8" s="7"/>
      <c r="T8" s="307" t="s">
        <v>16</v>
      </c>
      <c r="U8" s="307"/>
      <c r="V8" s="307"/>
      <c r="W8" s="2"/>
      <c r="X8" s="302" t="s">
        <v>107</v>
      </c>
      <c r="Y8" s="302"/>
      <c r="Z8" s="302"/>
      <c r="AA8" s="8"/>
      <c r="AB8" s="11"/>
      <c r="AN8" s="34" t="s">
        <v>43</v>
      </c>
      <c r="AO8" s="35"/>
      <c r="AP8" s="35" t="s">
        <v>45</v>
      </c>
      <c r="AQ8" s="36"/>
      <c r="AR8" s="2"/>
      <c r="AS8" s="37" t="s">
        <v>62</v>
      </c>
      <c r="AT8" s="38"/>
      <c r="AU8" s="39"/>
      <c r="AV8" s="2"/>
      <c r="AW8" s="34" t="s">
        <v>70</v>
      </c>
      <c r="AX8" s="36"/>
    </row>
    <row r="9" spans="1:50" ht="15" customHeight="1" thickBot="1">
      <c r="A9" s="303">
        <f>+'Item 1 '!A9:B9</f>
        <v>0</v>
      </c>
      <c r="B9" s="304"/>
      <c r="C9" s="2"/>
      <c r="D9" s="253">
        <f>+'Item 1 '!D9:F9</f>
        <v>0</v>
      </c>
      <c r="E9" s="305"/>
      <c r="F9" s="254"/>
      <c r="G9" s="2"/>
      <c r="H9" s="425">
        <v>9</v>
      </c>
      <c r="I9" s="426"/>
      <c r="J9" s="23"/>
      <c r="K9" s="253">
        <f>+'Item 1 '!K9:N9</f>
        <v>0</v>
      </c>
      <c r="L9" s="305"/>
      <c r="M9" s="305"/>
      <c r="N9" s="254"/>
      <c r="O9" s="2"/>
      <c r="P9" s="253"/>
      <c r="Q9" s="254"/>
      <c r="R9" s="214"/>
      <c r="S9" s="7"/>
      <c r="T9" s="308">
        <f>+'Item 1 '!T9:V9</f>
        <v>0</v>
      </c>
      <c r="U9" s="309"/>
      <c r="V9" s="310"/>
      <c r="W9" s="2"/>
      <c r="X9" s="308">
        <f>+'Item 1 '!X9:Z9</f>
        <v>0</v>
      </c>
      <c r="Y9" s="309"/>
      <c r="Z9" s="310"/>
      <c r="AA9" s="8"/>
      <c r="AB9" s="11"/>
      <c r="AN9" s="34" t="s">
        <v>44</v>
      </c>
      <c r="AO9" s="35"/>
      <c r="AP9" s="35" t="s">
        <v>47</v>
      </c>
      <c r="AQ9" s="36"/>
      <c r="AR9" s="2"/>
      <c r="AV9" s="2"/>
      <c r="AW9" s="37" t="s">
        <v>71</v>
      </c>
      <c r="AX9" s="39"/>
    </row>
    <row r="10" spans="1:48" ht="15" customHeight="1">
      <c r="A10" s="396" t="s">
        <v>33</v>
      </c>
      <c r="B10" s="307"/>
      <c r="C10" s="2"/>
      <c r="D10" s="302" t="s">
        <v>51</v>
      </c>
      <c r="E10" s="302"/>
      <c r="F10" s="302"/>
      <c r="G10" s="2"/>
      <c r="H10" s="307" t="s">
        <v>50</v>
      </c>
      <c r="I10" s="307"/>
      <c r="J10" s="2"/>
      <c r="K10" s="307" t="s">
        <v>106</v>
      </c>
      <c r="L10" s="307"/>
      <c r="M10" s="307"/>
      <c r="N10" s="307"/>
      <c r="O10" s="2"/>
      <c r="P10" s="302" t="s">
        <v>38</v>
      </c>
      <c r="Q10" s="302"/>
      <c r="R10" s="214"/>
      <c r="S10" s="7"/>
      <c r="T10" s="307" t="s">
        <v>17</v>
      </c>
      <c r="U10" s="307"/>
      <c r="V10" s="307"/>
      <c r="W10" s="2"/>
      <c r="X10" s="302" t="s">
        <v>40</v>
      </c>
      <c r="Y10" s="302"/>
      <c r="Z10" s="302"/>
      <c r="AA10" s="8"/>
      <c r="AB10" s="11"/>
      <c r="AN10" s="34" t="s">
        <v>29</v>
      </c>
      <c r="AO10" s="35"/>
      <c r="AP10" s="35"/>
      <c r="AQ10" s="36"/>
      <c r="AR10" s="2"/>
      <c r="AS10" s="2"/>
      <c r="AT10" s="2"/>
      <c r="AU10" s="2"/>
      <c r="AV10" s="2"/>
    </row>
    <row r="11" spans="1:50" ht="15" customHeight="1" thickBot="1">
      <c r="A11" s="303">
        <f>+'Item 1 '!A11:B11</f>
        <v>0</v>
      </c>
      <c r="B11" s="304"/>
      <c r="C11" s="2"/>
      <c r="D11" s="253">
        <f>+'Item 1 '!D11:F11</f>
        <v>0</v>
      </c>
      <c r="E11" s="305"/>
      <c r="F11" s="254"/>
      <c r="G11" s="2"/>
      <c r="H11" s="306">
        <f>+'Item 1 '!H11:I11</f>
        <v>0</v>
      </c>
      <c r="I11" s="304"/>
      <c r="J11" s="2"/>
      <c r="K11" s="253">
        <f>+'Item 1 '!K11:N11</f>
        <v>0</v>
      </c>
      <c r="L11" s="305"/>
      <c r="M11" s="305"/>
      <c r="N11" s="254"/>
      <c r="O11" s="2"/>
      <c r="P11" s="253"/>
      <c r="Q11" s="254"/>
      <c r="R11" s="214"/>
      <c r="S11" s="7"/>
      <c r="T11" s="308">
        <f>+'Item 1 '!T11:V11</f>
        <v>0</v>
      </c>
      <c r="U11" s="309"/>
      <c r="V11" s="310"/>
      <c r="W11" s="2"/>
      <c r="X11" s="308">
        <f>+'Item 1 '!X11:Z11</f>
        <v>0</v>
      </c>
      <c r="Y11" s="309"/>
      <c r="Z11" s="310"/>
      <c r="AA11" s="8"/>
      <c r="AB11" s="11"/>
      <c r="AN11" s="34"/>
      <c r="AO11" s="35"/>
      <c r="AP11" s="35"/>
      <c r="AQ11" s="36"/>
      <c r="AR11" s="2"/>
      <c r="AS11" s="2"/>
      <c r="AT11" s="2"/>
      <c r="AU11" s="2"/>
      <c r="AV11" s="2"/>
      <c r="AW11" s="2"/>
      <c r="AX11" s="8"/>
    </row>
    <row r="12" spans="1:50" ht="15" customHeight="1" thickBot="1">
      <c r="A12" s="396" t="s">
        <v>180</v>
      </c>
      <c r="B12" s="307"/>
      <c r="C12" s="2"/>
      <c r="D12" s="307" t="s">
        <v>52</v>
      </c>
      <c r="E12" s="307"/>
      <c r="F12" s="307"/>
      <c r="G12" s="2"/>
      <c r="H12" s="307" t="s">
        <v>74</v>
      </c>
      <c r="I12" s="307"/>
      <c r="J12" s="2"/>
      <c r="K12" s="307" t="s">
        <v>93</v>
      </c>
      <c r="L12" s="307"/>
      <c r="M12" s="307"/>
      <c r="N12" s="307"/>
      <c r="O12" s="2"/>
      <c r="P12" s="302" t="s">
        <v>39</v>
      </c>
      <c r="Q12" s="302"/>
      <c r="R12" s="214"/>
      <c r="S12" s="7"/>
      <c r="T12" s="302" t="s">
        <v>36</v>
      </c>
      <c r="U12" s="302"/>
      <c r="V12" s="302"/>
      <c r="W12" s="2"/>
      <c r="X12" s="311" t="s">
        <v>116</v>
      </c>
      <c r="Y12" s="311"/>
      <c r="Z12" s="311"/>
      <c r="AA12" s="8"/>
      <c r="AB12" s="11"/>
      <c r="AN12" s="34" t="b">
        <f>IF(K11="Subcontractor",0)</f>
        <v>0</v>
      </c>
      <c r="AO12" s="35" t="s">
        <v>54</v>
      </c>
      <c r="AP12" s="35"/>
      <c r="AQ12" s="36"/>
      <c r="AR12" s="2"/>
      <c r="AS12" s="41" t="s">
        <v>72</v>
      </c>
      <c r="AT12" s="2"/>
      <c r="AU12" s="41">
        <f>X83-X51</f>
        <v>-1E-06</v>
      </c>
      <c r="AV12" s="2"/>
      <c r="AW12" s="136">
        <f>+X57</f>
        <v>0</v>
      </c>
      <c r="AX12" s="8"/>
    </row>
    <row r="13" spans="1:50" ht="15" customHeight="1" thickBot="1">
      <c r="A13" s="303">
        <f>+'Item 1 '!A13:B13</f>
        <v>0</v>
      </c>
      <c r="B13" s="304"/>
      <c r="C13" s="2"/>
      <c r="D13" s="253">
        <f>+'Item 1 '!D13:F13</f>
        <v>0</v>
      </c>
      <c r="E13" s="305"/>
      <c r="F13" s="254"/>
      <c r="G13" s="2"/>
      <c r="H13" s="306">
        <f>+'Item 1 '!H13:I13</f>
        <v>0</v>
      </c>
      <c r="I13" s="304"/>
      <c r="J13" s="2"/>
      <c r="K13" s="253">
        <f>+'Item 1 '!K13:N13</f>
        <v>0</v>
      </c>
      <c r="L13" s="305"/>
      <c r="M13" s="305"/>
      <c r="N13" s="254"/>
      <c r="O13" s="2"/>
      <c r="P13" s="253"/>
      <c r="Q13" s="254"/>
      <c r="R13" s="214"/>
      <c r="S13" s="7"/>
      <c r="T13" s="253" t="str">
        <f>+'Item 1 '!T13:V13</f>
        <v>No</v>
      </c>
      <c r="U13" s="305"/>
      <c r="V13" s="254"/>
      <c r="W13" s="2"/>
      <c r="X13" s="253" t="str">
        <f>+'Item 1 '!X13:Z13</f>
        <v>Yes</v>
      </c>
      <c r="Y13" s="305"/>
      <c r="Z13" s="254"/>
      <c r="AA13" s="8"/>
      <c r="AB13" s="11"/>
      <c r="AN13" s="37">
        <f>IF(T13="No",0)</f>
        <v>0</v>
      </c>
      <c r="AO13" s="38" t="s">
        <v>55</v>
      </c>
      <c r="AP13" s="38"/>
      <c r="AQ13" s="39"/>
      <c r="AR13" s="10"/>
      <c r="AS13" s="42" t="s">
        <v>73</v>
      </c>
      <c r="AT13" s="10"/>
      <c r="AU13" s="42">
        <f>AU12/X51</f>
        <v>-1</v>
      </c>
      <c r="AV13" s="10"/>
      <c r="AW13" s="10"/>
      <c r="AX13" s="79"/>
    </row>
    <row r="14" spans="1:28" ht="15" customHeight="1">
      <c r="A14" s="396" t="s">
        <v>32</v>
      </c>
      <c r="B14" s="307"/>
      <c r="C14" s="2"/>
      <c r="D14" s="302" t="s">
        <v>181</v>
      </c>
      <c r="E14" s="302"/>
      <c r="F14" s="302"/>
      <c r="G14" s="2"/>
      <c r="H14" s="395" t="s">
        <v>53</v>
      </c>
      <c r="I14" s="395"/>
      <c r="J14" s="2"/>
      <c r="K14" s="307" t="s">
        <v>94</v>
      </c>
      <c r="L14" s="307"/>
      <c r="M14" s="307"/>
      <c r="N14" s="307"/>
      <c r="O14" s="2"/>
      <c r="P14" s="302" t="s">
        <v>65</v>
      </c>
      <c r="Q14" s="302"/>
      <c r="R14" s="214"/>
      <c r="S14" s="7"/>
      <c r="T14" s="311" t="s">
        <v>37</v>
      </c>
      <c r="U14" s="311"/>
      <c r="V14" s="311"/>
      <c r="W14" s="2"/>
      <c r="X14" s="311" t="s">
        <v>76</v>
      </c>
      <c r="Y14" s="311"/>
      <c r="Z14" s="311"/>
      <c r="AA14" s="8"/>
      <c r="AB14" s="11"/>
    </row>
    <row r="15" spans="1:37" ht="15" customHeight="1">
      <c r="A15" s="303">
        <f>+'Item 1 '!A15:B15</f>
        <v>0</v>
      </c>
      <c r="B15" s="304"/>
      <c r="C15" s="2"/>
      <c r="D15" s="253">
        <f>+'Item 1 '!D15:F15</f>
        <v>0</v>
      </c>
      <c r="E15" s="305"/>
      <c r="F15" s="254"/>
      <c r="G15" s="2"/>
      <c r="H15" s="306">
        <f>+'Item 1 '!H15:I15</f>
        <v>0</v>
      </c>
      <c r="I15" s="304"/>
      <c r="J15" s="2"/>
      <c r="K15" s="253">
        <f>+'Item 1 '!K15:N15</f>
        <v>0</v>
      </c>
      <c r="L15" s="305"/>
      <c r="M15" s="305"/>
      <c r="N15" s="254"/>
      <c r="O15" s="2"/>
      <c r="P15" s="253"/>
      <c r="Q15" s="254"/>
      <c r="R15" s="214"/>
      <c r="S15" s="7"/>
      <c r="T15" s="386" t="str">
        <f ca="1">+CELL("Filename")</f>
        <v>V:\DSC Workflow\WEB SITE\ContractModSpec_1-24-13\[ContractorEstimateForm_1-24-13.xls]Item 1 </v>
      </c>
      <c r="U15" s="387"/>
      <c r="V15" s="388"/>
      <c r="W15" s="2"/>
      <c r="X15" s="253" t="str">
        <f>+'Item 1 '!X15:Z15</f>
        <v>No</v>
      </c>
      <c r="Y15" s="305"/>
      <c r="Z15" s="254"/>
      <c r="AA15" s="8"/>
      <c r="AB15" s="11"/>
      <c r="AE15" s="190"/>
      <c r="AF15" s="190"/>
      <c r="AG15" s="190"/>
      <c r="AH15" s="190"/>
      <c r="AI15" s="190"/>
      <c r="AJ15" s="190"/>
      <c r="AK15" s="190"/>
    </row>
    <row r="16" spans="1:37" ht="15" customHeight="1">
      <c r="A16" s="396" t="s">
        <v>109</v>
      </c>
      <c r="B16" s="307"/>
      <c r="C16" s="2"/>
      <c r="D16" s="307" t="s">
        <v>181</v>
      </c>
      <c r="E16" s="307"/>
      <c r="F16" s="307"/>
      <c r="G16" s="2"/>
      <c r="H16" s="395" t="s">
        <v>181</v>
      </c>
      <c r="I16" s="395"/>
      <c r="J16" s="2"/>
      <c r="K16" s="307" t="s">
        <v>95</v>
      </c>
      <c r="L16" s="307"/>
      <c r="M16" s="307"/>
      <c r="N16" s="307"/>
      <c r="O16" s="2"/>
      <c r="P16" s="302" t="s">
        <v>57</v>
      </c>
      <c r="Q16" s="302"/>
      <c r="R16" s="214"/>
      <c r="S16" s="7"/>
      <c r="T16" s="389"/>
      <c r="U16" s="390"/>
      <c r="V16" s="391"/>
      <c r="W16" s="2"/>
      <c r="X16" s="311" t="s">
        <v>77</v>
      </c>
      <c r="Y16" s="311"/>
      <c r="Z16" s="311"/>
      <c r="AA16" s="8"/>
      <c r="AB16" s="44"/>
      <c r="AE16" s="191"/>
      <c r="AF16" s="191"/>
      <c r="AG16" s="191"/>
      <c r="AH16" s="191"/>
      <c r="AI16" s="191"/>
      <c r="AJ16" s="191"/>
      <c r="AK16" s="192"/>
    </row>
    <row r="17" spans="1:37" ht="15" customHeight="1">
      <c r="A17" s="303">
        <f>+'Item 1 '!A17:B17</f>
        <v>0</v>
      </c>
      <c r="B17" s="304"/>
      <c r="C17" s="2"/>
      <c r="D17" s="253">
        <f>+'Item 1 '!D17:F17</f>
        <v>0</v>
      </c>
      <c r="E17" s="305"/>
      <c r="F17" s="254"/>
      <c r="G17" s="2"/>
      <c r="H17" s="306">
        <f>+'Item 1 '!H17:I17</f>
        <v>0</v>
      </c>
      <c r="I17" s="304"/>
      <c r="J17" s="2"/>
      <c r="K17" s="253">
        <f>+'Item 1 '!K17:N17</f>
        <v>0</v>
      </c>
      <c r="L17" s="305"/>
      <c r="M17" s="305"/>
      <c r="N17" s="254"/>
      <c r="O17" s="2"/>
      <c r="P17" s="253"/>
      <c r="Q17" s="254"/>
      <c r="R17" s="214"/>
      <c r="S17" s="7"/>
      <c r="T17" s="392"/>
      <c r="U17" s="393"/>
      <c r="V17" s="394"/>
      <c r="W17" s="2"/>
      <c r="X17" s="253" t="str">
        <f>+'Item 1 '!X17:Z17</f>
        <v>No</v>
      </c>
      <c r="Y17" s="305"/>
      <c r="Z17" s="254"/>
      <c r="AA17" s="8"/>
      <c r="AB17" s="44"/>
      <c r="AE17" s="193"/>
      <c r="AF17" s="193"/>
      <c r="AG17" s="193"/>
      <c r="AH17" s="193"/>
      <c r="AI17" s="193"/>
      <c r="AJ17" s="193"/>
      <c r="AK17" s="194"/>
    </row>
    <row r="18" spans="1:37" ht="15" customHeight="1" thickBot="1">
      <c r="A18" s="215"/>
      <c r="B18" s="40"/>
      <c r="C18" s="40"/>
      <c r="D18" s="40"/>
      <c r="E18" s="40"/>
      <c r="F18" s="40"/>
      <c r="G18" s="40"/>
      <c r="H18" s="216"/>
      <c r="I18" s="216"/>
      <c r="J18" s="216"/>
      <c r="K18" s="216"/>
      <c r="L18" s="216"/>
      <c r="M18" s="216"/>
      <c r="N18" s="10"/>
      <c r="O18" s="10"/>
      <c r="P18" s="10"/>
      <c r="Q18" s="10"/>
      <c r="R18" s="79"/>
      <c r="S18" s="212"/>
      <c r="T18" s="208"/>
      <c r="U18" s="208"/>
      <c r="V18" s="208"/>
      <c r="W18" s="209"/>
      <c r="X18" s="210"/>
      <c r="Y18" s="210"/>
      <c r="Z18" s="210"/>
      <c r="AA18" s="211"/>
      <c r="AB18" s="44"/>
      <c r="AE18" s="193"/>
      <c r="AF18" s="193"/>
      <c r="AG18" s="193"/>
      <c r="AH18" s="193"/>
      <c r="AI18" s="193"/>
      <c r="AJ18" s="193"/>
      <c r="AK18" s="193"/>
    </row>
    <row r="19" spans="1:28" ht="19.5" customHeight="1" thickBot="1">
      <c r="A19" s="46"/>
      <c r="B19" s="46"/>
      <c r="C19" s="46"/>
      <c r="D19" s="46"/>
      <c r="E19" s="46"/>
      <c r="F19" s="97"/>
      <c r="G19" s="97"/>
      <c r="H19" s="46"/>
      <c r="I19" s="46"/>
      <c r="J19" s="46"/>
      <c r="K19" s="46"/>
      <c r="L19" s="46"/>
      <c r="M19" s="46"/>
      <c r="N19" s="46"/>
      <c r="O19" s="46"/>
      <c r="P19" s="46"/>
      <c r="Q19" s="46"/>
      <c r="R19" s="46"/>
      <c r="S19" s="46"/>
      <c r="T19" s="46"/>
      <c r="U19" s="46"/>
      <c r="V19" s="46"/>
      <c r="W19" s="46"/>
      <c r="X19" s="46"/>
      <c r="Y19" s="46"/>
      <c r="Z19" s="46"/>
      <c r="AA19" s="46"/>
      <c r="AB19" s="11"/>
    </row>
    <row r="20" spans="1:28" ht="16.5" customHeight="1" thickBot="1">
      <c r="A20" s="197"/>
      <c r="B20" s="372" t="s">
        <v>10</v>
      </c>
      <c r="C20" s="373"/>
      <c r="D20" s="373"/>
      <c r="E20" s="374"/>
      <c r="F20" s="378" t="s">
        <v>118</v>
      </c>
      <c r="G20" s="379"/>
      <c r="H20" s="382" t="s">
        <v>7</v>
      </c>
      <c r="I20" s="383"/>
      <c r="J20" s="383"/>
      <c r="K20" s="383"/>
      <c r="L20" s="384"/>
      <c r="M20" s="385" t="s">
        <v>2</v>
      </c>
      <c r="N20" s="385"/>
      <c r="O20" s="385"/>
      <c r="P20" s="385"/>
      <c r="Q20" s="382" t="s">
        <v>0</v>
      </c>
      <c r="R20" s="383"/>
      <c r="S20" s="383"/>
      <c r="T20" s="384"/>
      <c r="U20" s="382" t="s">
        <v>9</v>
      </c>
      <c r="V20" s="383"/>
      <c r="W20" s="383"/>
      <c r="X20" s="384"/>
      <c r="Y20" s="92"/>
      <c r="Z20" s="93"/>
      <c r="AA20" s="100"/>
      <c r="AB20" s="11"/>
    </row>
    <row r="21" spans="1:28" ht="18" customHeight="1" thickBot="1">
      <c r="A21" s="57" t="s">
        <v>11</v>
      </c>
      <c r="B21" s="375"/>
      <c r="C21" s="376"/>
      <c r="D21" s="376"/>
      <c r="E21" s="377"/>
      <c r="F21" s="380" t="s">
        <v>117</v>
      </c>
      <c r="G21" s="381"/>
      <c r="H21" s="410" t="s">
        <v>4</v>
      </c>
      <c r="I21" s="410"/>
      <c r="J21" s="184" t="s">
        <v>19</v>
      </c>
      <c r="K21" s="58" t="s">
        <v>178</v>
      </c>
      <c r="L21" s="184" t="s">
        <v>5</v>
      </c>
      <c r="M21" s="410" t="s">
        <v>4</v>
      </c>
      <c r="N21" s="410"/>
      <c r="O21" s="184" t="s">
        <v>19</v>
      </c>
      <c r="P21" s="184" t="s">
        <v>5</v>
      </c>
      <c r="Q21" s="410" t="s">
        <v>4</v>
      </c>
      <c r="R21" s="410"/>
      <c r="S21" s="184" t="s">
        <v>19</v>
      </c>
      <c r="T21" s="184" t="s">
        <v>5</v>
      </c>
      <c r="U21" s="59" t="s">
        <v>6</v>
      </c>
      <c r="V21" s="184" t="s">
        <v>49</v>
      </c>
      <c r="W21" s="184" t="s">
        <v>14</v>
      </c>
      <c r="X21" s="184" t="s">
        <v>5</v>
      </c>
      <c r="Y21" s="375" t="s">
        <v>31</v>
      </c>
      <c r="Z21" s="376"/>
      <c r="AA21" s="423"/>
      <c r="AB21" s="11"/>
    </row>
    <row r="22" spans="1:30" ht="17.25" customHeight="1" thickBot="1">
      <c r="A22" s="60"/>
      <c r="B22" s="419" t="s">
        <v>12</v>
      </c>
      <c r="C22" s="419"/>
      <c r="D22" s="419"/>
      <c r="E22" s="419"/>
      <c r="F22" s="61"/>
      <c r="G22" s="61"/>
      <c r="H22" s="183"/>
      <c r="I22" s="183"/>
      <c r="J22" s="183"/>
      <c r="K22" s="183"/>
      <c r="L22" s="183"/>
      <c r="M22" s="183"/>
      <c r="N22" s="183"/>
      <c r="O22" s="183"/>
      <c r="P22" s="183"/>
      <c r="Q22" s="183"/>
      <c r="R22" s="183"/>
      <c r="S22" s="183"/>
      <c r="T22" s="183"/>
      <c r="U22" s="183"/>
      <c r="V22" s="183"/>
      <c r="W22" s="183"/>
      <c r="X22" s="183"/>
      <c r="Y22" s="198"/>
      <c r="Z22" s="91"/>
      <c r="AA22" s="199"/>
      <c r="AB22" s="11"/>
      <c r="AD22" s="22"/>
    </row>
    <row r="23" spans="1:35" ht="15" customHeight="1" thickBot="1">
      <c r="A23" s="62">
        <v>1</v>
      </c>
      <c r="B23" s="420"/>
      <c r="C23" s="421"/>
      <c r="D23" s="421"/>
      <c r="E23" s="421"/>
      <c r="F23" s="70">
        <v>0</v>
      </c>
      <c r="G23" s="71" t="s">
        <v>20</v>
      </c>
      <c r="H23" s="63">
        <v>0</v>
      </c>
      <c r="I23" s="64" t="s">
        <v>21</v>
      </c>
      <c r="J23" s="66">
        <v>0</v>
      </c>
      <c r="K23" s="65">
        <f aca="true" t="shared" si="0" ref="K23:K28">IF(H23&lt;&gt;0,F23/H23,0)</f>
        <v>0</v>
      </c>
      <c r="L23" s="67">
        <f aca="true" t="shared" si="1" ref="L23:L28">-J23*H23</f>
        <v>0</v>
      </c>
      <c r="M23" s="63">
        <v>0</v>
      </c>
      <c r="N23" s="64" t="s">
        <v>20</v>
      </c>
      <c r="O23" s="66">
        <v>0</v>
      </c>
      <c r="P23" s="67">
        <f aca="true" t="shared" si="2" ref="P23:P28">-O23*M23</f>
        <v>0</v>
      </c>
      <c r="Q23" s="63">
        <v>0</v>
      </c>
      <c r="R23" s="64" t="s">
        <v>21</v>
      </c>
      <c r="S23" s="66">
        <v>0</v>
      </c>
      <c r="T23" s="67">
        <f aca="true" t="shared" si="3" ref="T23:T28">-S23*Q23</f>
        <v>0</v>
      </c>
      <c r="U23" s="68">
        <f>+T23+P23+L23</f>
        <v>0</v>
      </c>
      <c r="V23" s="69">
        <f aca="true" t="shared" si="4" ref="V23:V28">SUM($T$11+$T$9+$T$7)</f>
        <v>0</v>
      </c>
      <c r="W23" s="68">
        <f>U23*V23</f>
        <v>0</v>
      </c>
      <c r="X23" s="121">
        <f>W23+U23</f>
        <v>0</v>
      </c>
      <c r="Y23" s="365">
        <f aca="true" t="shared" si="5" ref="Y23:Y28">IF(F23=0,0,X23/F23)</f>
        <v>0</v>
      </c>
      <c r="Z23" s="365"/>
      <c r="AA23" s="116" t="str">
        <f aca="true" t="shared" si="6" ref="AA23:AA28">+G23</f>
        <v>sf</v>
      </c>
      <c r="AB23" s="11"/>
      <c r="AH23" s="5"/>
      <c r="AI23" s="6"/>
    </row>
    <row r="24" spans="1:35" ht="15" customHeight="1" thickBot="1">
      <c r="A24" s="72">
        <v>2</v>
      </c>
      <c r="B24" s="371"/>
      <c r="C24" s="367"/>
      <c r="D24" s="367"/>
      <c r="E24" s="367"/>
      <c r="F24" s="82">
        <v>0</v>
      </c>
      <c r="G24" s="83" t="s">
        <v>20</v>
      </c>
      <c r="H24" s="73">
        <v>0</v>
      </c>
      <c r="I24" s="74" t="s">
        <v>21</v>
      </c>
      <c r="J24" s="75">
        <v>0</v>
      </c>
      <c r="K24" s="65">
        <f t="shared" si="0"/>
        <v>0</v>
      </c>
      <c r="L24" s="67">
        <f t="shared" si="1"/>
        <v>0</v>
      </c>
      <c r="M24" s="73">
        <v>0</v>
      </c>
      <c r="N24" s="74" t="s">
        <v>20</v>
      </c>
      <c r="O24" s="75">
        <v>0</v>
      </c>
      <c r="P24" s="67">
        <f t="shared" si="2"/>
        <v>0</v>
      </c>
      <c r="Q24" s="73">
        <v>0</v>
      </c>
      <c r="R24" s="64" t="s">
        <v>21</v>
      </c>
      <c r="S24" s="75">
        <v>0</v>
      </c>
      <c r="T24" s="67">
        <f t="shared" si="3"/>
        <v>0</v>
      </c>
      <c r="U24" s="68">
        <f aca="true" t="shared" si="7" ref="U24:U50">+T24+P24+L24</f>
        <v>0</v>
      </c>
      <c r="V24" s="69">
        <f t="shared" si="4"/>
        <v>0</v>
      </c>
      <c r="W24" s="68">
        <f aca="true" t="shared" si="8" ref="W24:W50">U24*V24</f>
        <v>0</v>
      </c>
      <c r="X24" s="122">
        <f aca="true" t="shared" si="9" ref="X24:X50">W24+U24</f>
        <v>0</v>
      </c>
      <c r="Y24" s="365">
        <f t="shared" si="5"/>
        <v>0</v>
      </c>
      <c r="Z24" s="365"/>
      <c r="AA24" s="116" t="str">
        <f t="shared" si="6"/>
        <v>sf</v>
      </c>
      <c r="AB24" s="11"/>
      <c r="AH24" s="5"/>
      <c r="AI24" s="6"/>
    </row>
    <row r="25" spans="1:28" ht="15" customHeight="1" thickBot="1">
      <c r="A25" s="72">
        <v>3</v>
      </c>
      <c r="B25" s="366"/>
      <c r="C25" s="367"/>
      <c r="D25" s="367"/>
      <c r="E25" s="367"/>
      <c r="F25" s="82">
        <v>0</v>
      </c>
      <c r="G25" s="83" t="s">
        <v>20</v>
      </c>
      <c r="H25" s="73">
        <v>0</v>
      </c>
      <c r="I25" s="74" t="s">
        <v>21</v>
      </c>
      <c r="J25" s="75">
        <v>0</v>
      </c>
      <c r="K25" s="65">
        <f t="shared" si="0"/>
        <v>0</v>
      </c>
      <c r="L25" s="67">
        <f t="shared" si="1"/>
        <v>0</v>
      </c>
      <c r="M25" s="73">
        <v>0</v>
      </c>
      <c r="N25" s="74" t="s">
        <v>20</v>
      </c>
      <c r="O25" s="75">
        <v>0</v>
      </c>
      <c r="P25" s="67">
        <f t="shared" si="2"/>
        <v>0</v>
      </c>
      <c r="Q25" s="73">
        <v>0</v>
      </c>
      <c r="R25" s="64" t="s">
        <v>21</v>
      </c>
      <c r="S25" s="75">
        <v>0</v>
      </c>
      <c r="T25" s="67">
        <f t="shared" si="3"/>
        <v>0</v>
      </c>
      <c r="U25" s="68">
        <f t="shared" si="7"/>
        <v>0</v>
      </c>
      <c r="V25" s="69">
        <f t="shared" si="4"/>
        <v>0</v>
      </c>
      <c r="W25" s="68">
        <f t="shared" si="8"/>
        <v>0</v>
      </c>
      <c r="X25" s="122">
        <f t="shared" si="9"/>
        <v>0</v>
      </c>
      <c r="Y25" s="365">
        <f t="shared" si="5"/>
        <v>0</v>
      </c>
      <c r="Z25" s="365"/>
      <c r="AA25" s="116" t="str">
        <f t="shared" si="6"/>
        <v>sf</v>
      </c>
      <c r="AB25" s="11"/>
    </row>
    <row r="26" spans="1:28" ht="15" customHeight="1" thickBot="1">
      <c r="A26" s="72">
        <v>4</v>
      </c>
      <c r="B26" s="371"/>
      <c r="C26" s="367"/>
      <c r="D26" s="367"/>
      <c r="E26" s="367"/>
      <c r="F26" s="82">
        <v>0</v>
      </c>
      <c r="G26" s="83" t="s">
        <v>20</v>
      </c>
      <c r="H26" s="73">
        <v>0</v>
      </c>
      <c r="I26" s="74" t="s">
        <v>21</v>
      </c>
      <c r="J26" s="75">
        <v>0</v>
      </c>
      <c r="K26" s="65">
        <f t="shared" si="0"/>
        <v>0</v>
      </c>
      <c r="L26" s="67">
        <f t="shared" si="1"/>
        <v>0</v>
      </c>
      <c r="M26" s="73">
        <v>0</v>
      </c>
      <c r="N26" s="74" t="s">
        <v>20</v>
      </c>
      <c r="O26" s="75">
        <v>0</v>
      </c>
      <c r="P26" s="67">
        <f t="shared" si="2"/>
        <v>0</v>
      </c>
      <c r="Q26" s="73">
        <v>0</v>
      </c>
      <c r="R26" s="64" t="s">
        <v>21</v>
      </c>
      <c r="S26" s="75">
        <v>0</v>
      </c>
      <c r="T26" s="67">
        <f t="shared" si="3"/>
        <v>0</v>
      </c>
      <c r="U26" s="68">
        <f t="shared" si="7"/>
        <v>0</v>
      </c>
      <c r="V26" s="69">
        <f t="shared" si="4"/>
        <v>0</v>
      </c>
      <c r="W26" s="68">
        <f t="shared" si="8"/>
        <v>0</v>
      </c>
      <c r="X26" s="122">
        <f t="shared" si="9"/>
        <v>0</v>
      </c>
      <c r="Y26" s="365">
        <f t="shared" si="5"/>
        <v>0</v>
      </c>
      <c r="Z26" s="365"/>
      <c r="AA26" s="116" t="str">
        <f t="shared" si="6"/>
        <v>sf</v>
      </c>
      <c r="AB26" s="11"/>
    </row>
    <row r="27" spans="1:35" ht="15" customHeight="1" thickBot="1">
      <c r="A27" s="72">
        <v>5</v>
      </c>
      <c r="B27" s="366"/>
      <c r="C27" s="367"/>
      <c r="D27" s="367"/>
      <c r="E27" s="367"/>
      <c r="F27" s="82">
        <v>0</v>
      </c>
      <c r="G27" s="83" t="s">
        <v>20</v>
      </c>
      <c r="H27" s="73">
        <v>0</v>
      </c>
      <c r="I27" s="74" t="s">
        <v>21</v>
      </c>
      <c r="J27" s="75">
        <v>0</v>
      </c>
      <c r="K27" s="65">
        <f t="shared" si="0"/>
        <v>0</v>
      </c>
      <c r="L27" s="67">
        <f t="shared" si="1"/>
        <v>0</v>
      </c>
      <c r="M27" s="73">
        <v>0</v>
      </c>
      <c r="N27" s="74" t="s">
        <v>20</v>
      </c>
      <c r="O27" s="75">
        <v>0</v>
      </c>
      <c r="P27" s="67">
        <f t="shared" si="2"/>
        <v>0</v>
      </c>
      <c r="Q27" s="73">
        <v>0</v>
      </c>
      <c r="R27" s="64" t="s">
        <v>21</v>
      </c>
      <c r="S27" s="75">
        <v>0</v>
      </c>
      <c r="T27" s="67">
        <f t="shared" si="3"/>
        <v>0</v>
      </c>
      <c r="U27" s="68">
        <f t="shared" si="7"/>
        <v>0</v>
      </c>
      <c r="V27" s="69">
        <f t="shared" si="4"/>
        <v>0</v>
      </c>
      <c r="W27" s="68">
        <f t="shared" si="8"/>
        <v>0</v>
      </c>
      <c r="X27" s="122">
        <f t="shared" si="9"/>
        <v>0</v>
      </c>
      <c r="Y27" s="365">
        <f t="shared" si="5"/>
        <v>0</v>
      </c>
      <c r="Z27" s="365"/>
      <c r="AA27" s="116" t="str">
        <f t="shared" si="6"/>
        <v>sf</v>
      </c>
      <c r="AB27" s="11"/>
      <c r="AI27" s="4"/>
    </row>
    <row r="28" spans="1:35" ht="15" customHeight="1" thickBot="1">
      <c r="A28" s="72">
        <v>6</v>
      </c>
      <c r="B28" s="371"/>
      <c r="C28" s="367"/>
      <c r="D28" s="367"/>
      <c r="E28" s="367"/>
      <c r="F28" s="82">
        <v>0</v>
      </c>
      <c r="G28" s="106" t="s">
        <v>20</v>
      </c>
      <c r="H28" s="73">
        <v>0</v>
      </c>
      <c r="I28" s="74" t="s">
        <v>21</v>
      </c>
      <c r="J28" s="75">
        <v>0</v>
      </c>
      <c r="K28" s="65">
        <f t="shared" si="0"/>
        <v>0</v>
      </c>
      <c r="L28" s="67">
        <f t="shared" si="1"/>
        <v>0</v>
      </c>
      <c r="M28" s="73">
        <v>0</v>
      </c>
      <c r="N28" s="74" t="s">
        <v>20</v>
      </c>
      <c r="O28" s="75">
        <v>0</v>
      </c>
      <c r="P28" s="67">
        <f t="shared" si="2"/>
        <v>0</v>
      </c>
      <c r="Q28" s="73">
        <v>0</v>
      </c>
      <c r="R28" s="64" t="s">
        <v>21</v>
      </c>
      <c r="S28" s="75">
        <v>0</v>
      </c>
      <c r="T28" s="67">
        <f t="shared" si="3"/>
        <v>0</v>
      </c>
      <c r="U28" s="68">
        <f>+T28+P28+L28</f>
        <v>0</v>
      </c>
      <c r="V28" s="69">
        <f t="shared" si="4"/>
        <v>0</v>
      </c>
      <c r="W28" s="68">
        <f>U28*V28</f>
        <v>0</v>
      </c>
      <c r="X28" s="122">
        <f>W28+U28</f>
        <v>0</v>
      </c>
      <c r="Y28" s="365">
        <f t="shared" si="5"/>
        <v>0</v>
      </c>
      <c r="Z28" s="365"/>
      <c r="AA28" s="116" t="str">
        <f t="shared" si="6"/>
        <v>sf</v>
      </c>
      <c r="AB28" s="11"/>
      <c r="AI28" s="4"/>
    </row>
    <row r="29" spans="1:35" ht="15" customHeight="1" thickBot="1">
      <c r="A29" s="60"/>
      <c r="B29" s="411" t="s">
        <v>13</v>
      </c>
      <c r="C29" s="411"/>
      <c r="D29" s="411"/>
      <c r="E29" s="411"/>
      <c r="F29" s="78"/>
      <c r="G29" s="78"/>
      <c r="H29" s="77"/>
      <c r="I29" s="77"/>
      <c r="J29" s="77"/>
      <c r="K29" s="77"/>
      <c r="L29" s="77"/>
      <c r="M29" s="77"/>
      <c r="N29" s="77"/>
      <c r="O29" s="77"/>
      <c r="P29" s="77"/>
      <c r="Q29" s="77"/>
      <c r="R29" s="77"/>
      <c r="S29" s="77"/>
      <c r="T29" s="77"/>
      <c r="U29" s="77"/>
      <c r="V29" s="77"/>
      <c r="W29" s="77"/>
      <c r="X29" s="123"/>
      <c r="Y29" s="125"/>
      <c r="Z29" s="126"/>
      <c r="AA29" s="124"/>
      <c r="AB29" s="11"/>
      <c r="AI29" s="6"/>
    </row>
    <row r="30" spans="1:30" ht="15" customHeight="1" thickBot="1">
      <c r="A30" s="72">
        <v>7</v>
      </c>
      <c r="B30" s="366"/>
      <c r="C30" s="367"/>
      <c r="D30" s="367"/>
      <c r="E30" s="367"/>
      <c r="F30" s="82">
        <v>0</v>
      </c>
      <c r="G30" s="83" t="s">
        <v>20</v>
      </c>
      <c r="H30" s="63">
        <v>0</v>
      </c>
      <c r="I30" s="64" t="s">
        <v>21</v>
      </c>
      <c r="J30" s="66">
        <v>0</v>
      </c>
      <c r="K30" s="65">
        <f aca="true" t="shared" si="10" ref="K30:K43">IF(H30&lt;&gt;0,F30/H30,0)</f>
        <v>0</v>
      </c>
      <c r="L30" s="67">
        <f aca="true" t="shared" si="11" ref="L30:L43">J30*H30</f>
        <v>0</v>
      </c>
      <c r="M30" s="76">
        <v>0</v>
      </c>
      <c r="N30" s="74" t="s">
        <v>20</v>
      </c>
      <c r="O30" s="66">
        <v>0</v>
      </c>
      <c r="P30" s="67">
        <f aca="true" t="shared" si="12" ref="P30:P49">O30*M30</f>
        <v>0</v>
      </c>
      <c r="Q30" s="76">
        <v>0</v>
      </c>
      <c r="R30" s="64" t="s">
        <v>21</v>
      </c>
      <c r="S30" s="66">
        <v>0</v>
      </c>
      <c r="T30" s="67">
        <f aca="true" t="shared" si="13" ref="T30:T50">S30*Q30</f>
        <v>0</v>
      </c>
      <c r="U30" s="68">
        <f t="shared" si="7"/>
        <v>0</v>
      </c>
      <c r="V30" s="69">
        <f aca="true" t="shared" si="14" ref="V30:V43">SUM($T$11+$T$9+$T$7)</f>
        <v>0</v>
      </c>
      <c r="W30" s="68">
        <f t="shared" si="8"/>
        <v>0</v>
      </c>
      <c r="X30" s="122">
        <f t="shared" si="9"/>
        <v>0</v>
      </c>
      <c r="Y30" s="365">
        <f aca="true" t="shared" si="15" ref="Y30:Y43">IF(F30=0,0,X30/F30)</f>
        <v>0</v>
      </c>
      <c r="Z30" s="365"/>
      <c r="AA30" s="116" t="str">
        <f aca="true" t="shared" si="16" ref="AA30:AA43">+G30</f>
        <v>sf</v>
      </c>
      <c r="AB30" s="11"/>
      <c r="AD30" s="12"/>
    </row>
    <row r="31" spans="1:34" ht="15" customHeight="1" thickBot="1">
      <c r="A31" s="72">
        <v>8</v>
      </c>
      <c r="B31" s="366"/>
      <c r="C31" s="367"/>
      <c r="D31" s="367"/>
      <c r="E31" s="367"/>
      <c r="F31" s="82">
        <v>0</v>
      </c>
      <c r="G31" s="83" t="s">
        <v>20</v>
      </c>
      <c r="H31" s="63">
        <v>0</v>
      </c>
      <c r="I31" s="64" t="s">
        <v>21</v>
      </c>
      <c r="J31" s="66">
        <v>0</v>
      </c>
      <c r="K31" s="65">
        <f t="shared" si="10"/>
        <v>0</v>
      </c>
      <c r="L31" s="67">
        <f t="shared" si="11"/>
        <v>0</v>
      </c>
      <c r="M31" s="76">
        <v>0</v>
      </c>
      <c r="N31" s="74" t="s">
        <v>20</v>
      </c>
      <c r="O31" s="66">
        <v>0</v>
      </c>
      <c r="P31" s="67">
        <f t="shared" si="12"/>
        <v>0</v>
      </c>
      <c r="Q31" s="76">
        <v>0</v>
      </c>
      <c r="R31" s="64" t="s">
        <v>21</v>
      </c>
      <c r="S31" s="66">
        <v>0</v>
      </c>
      <c r="T31" s="67">
        <f t="shared" si="13"/>
        <v>0</v>
      </c>
      <c r="U31" s="68">
        <f t="shared" si="7"/>
        <v>0</v>
      </c>
      <c r="V31" s="69">
        <f t="shared" si="14"/>
        <v>0</v>
      </c>
      <c r="W31" s="68">
        <f t="shared" si="8"/>
        <v>0</v>
      </c>
      <c r="X31" s="122">
        <f t="shared" si="9"/>
        <v>0</v>
      </c>
      <c r="Y31" s="365">
        <f t="shared" si="15"/>
        <v>0</v>
      </c>
      <c r="Z31" s="365"/>
      <c r="AA31" s="116" t="str">
        <f t="shared" si="16"/>
        <v>sf</v>
      </c>
      <c r="AB31" s="11"/>
      <c r="AD31" s="12"/>
      <c r="AH31" s="4"/>
    </row>
    <row r="32" spans="1:34" ht="15" customHeight="1" thickBot="1">
      <c r="A32" s="72">
        <v>9</v>
      </c>
      <c r="B32" s="366"/>
      <c r="C32" s="367"/>
      <c r="D32" s="367"/>
      <c r="E32" s="367"/>
      <c r="F32" s="82">
        <v>0</v>
      </c>
      <c r="G32" s="83" t="s">
        <v>20</v>
      </c>
      <c r="H32" s="63">
        <v>0</v>
      </c>
      <c r="I32" s="64" t="s">
        <v>21</v>
      </c>
      <c r="J32" s="66">
        <v>0</v>
      </c>
      <c r="K32" s="65">
        <f t="shared" si="10"/>
        <v>0</v>
      </c>
      <c r="L32" s="67">
        <f t="shared" si="11"/>
        <v>0</v>
      </c>
      <c r="M32" s="76">
        <v>0</v>
      </c>
      <c r="N32" s="74" t="s">
        <v>20</v>
      </c>
      <c r="O32" s="66">
        <v>0</v>
      </c>
      <c r="P32" s="67">
        <f t="shared" si="12"/>
        <v>0</v>
      </c>
      <c r="Q32" s="76">
        <v>0</v>
      </c>
      <c r="R32" s="64" t="s">
        <v>21</v>
      </c>
      <c r="S32" s="66">
        <v>0</v>
      </c>
      <c r="T32" s="67">
        <f t="shared" si="13"/>
        <v>0</v>
      </c>
      <c r="U32" s="68">
        <f t="shared" si="7"/>
        <v>0</v>
      </c>
      <c r="V32" s="69">
        <f t="shared" si="14"/>
        <v>0</v>
      </c>
      <c r="W32" s="68">
        <f t="shared" si="8"/>
        <v>0</v>
      </c>
      <c r="X32" s="122">
        <f t="shared" si="9"/>
        <v>0</v>
      </c>
      <c r="Y32" s="365">
        <f t="shared" si="15"/>
        <v>0</v>
      </c>
      <c r="Z32" s="365"/>
      <c r="AA32" s="116" t="str">
        <f t="shared" si="16"/>
        <v>sf</v>
      </c>
      <c r="AB32" s="11"/>
      <c r="AH32" s="5"/>
    </row>
    <row r="33" spans="1:28" ht="15" customHeight="1" thickBot="1">
      <c r="A33" s="72">
        <v>10</v>
      </c>
      <c r="B33" s="366"/>
      <c r="C33" s="367"/>
      <c r="D33" s="367"/>
      <c r="E33" s="367"/>
      <c r="F33" s="82">
        <v>0</v>
      </c>
      <c r="G33" s="83" t="s">
        <v>20</v>
      </c>
      <c r="H33" s="63">
        <v>0</v>
      </c>
      <c r="I33" s="64" t="s">
        <v>21</v>
      </c>
      <c r="J33" s="66">
        <v>0</v>
      </c>
      <c r="K33" s="65">
        <f t="shared" si="10"/>
        <v>0</v>
      </c>
      <c r="L33" s="67">
        <f t="shared" si="11"/>
        <v>0</v>
      </c>
      <c r="M33" s="76">
        <v>0</v>
      </c>
      <c r="N33" s="74" t="s">
        <v>20</v>
      </c>
      <c r="O33" s="66">
        <v>0</v>
      </c>
      <c r="P33" s="67">
        <f t="shared" si="12"/>
        <v>0</v>
      </c>
      <c r="Q33" s="76">
        <v>0</v>
      </c>
      <c r="R33" s="64" t="s">
        <v>21</v>
      </c>
      <c r="S33" s="66">
        <v>0</v>
      </c>
      <c r="T33" s="67">
        <f t="shared" si="13"/>
        <v>0</v>
      </c>
      <c r="U33" s="68">
        <f t="shared" si="7"/>
        <v>0</v>
      </c>
      <c r="V33" s="69">
        <f t="shared" si="14"/>
        <v>0</v>
      </c>
      <c r="W33" s="68">
        <f t="shared" si="8"/>
        <v>0</v>
      </c>
      <c r="X33" s="122">
        <f t="shared" si="9"/>
        <v>0</v>
      </c>
      <c r="Y33" s="365">
        <f t="shared" si="15"/>
        <v>0</v>
      </c>
      <c r="Z33" s="365"/>
      <c r="AA33" s="116" t="str">
        <f t="shared" si="16"/>
        <v>sf</v>
      </c>
      <c r="AB33" s="11"/>
    </row>
    <row r="34" spans="1:30" ht="15" customHeight="1" thickBot="1">
      <c r="A34" s="72">
        <v>11</v>
      </c>
      <c r="B34" s="366"/>
      <c r="C34" s="367"/>
      <c r="D34" s="367"/>
      <c r="E34" s="367"/>
      <c r="F34" s="82">
        <v>0</v>
      </c>
      <c r="G34" s="83" t="s">
        <v>20</v>
      </c>
      <c r="H34" s="63">
        <v>0</v>
      </c>
      <c r="I34" s="64" t="s">
        <v>21</v>
      </c>
      <c r="J34" s="66">
        <v>0</v>
      </c>
      <c r="K34" s="65">
        <f t="shared" si="10"/>
        <v>0</v>
      </c>
      <c r="L34" s="67">
        <f t="shared" si="11"/>
        <v>0</v>
      </c>
      <c r="M34" s="76">
        <v>0</v>
      </c>
      <c r="N34" s="74" t="s">
        <v>20</v>
      </c>
      <c r="O34" s="66">
        <v>0</v>
      </c>
      <c r="P34" s="67">
        <f t="shared" si="12"/>
        <v>0</v>
      </c>
      <c r="Q34" s="76">
        <v>0</v>
      </c>
      <c r="R34" s="64" t="s">
        <v>21</v>
      </c>
      <c r="S34" s="66">
        <v>0</v>
      </c>
      <c r="T34" s="67">
        <f t="shared" si="13"/>
        <v>0</v>
      </c>
      <c r="U34" s="68">
        <f t="shared" si="7"/>
        <v>0</v>
      </c>
      <c r="V34" s="69">
        <f t="shared" si="14"/>
        <v>0</v>
      </c>
      <c r="W34" s="68">
        <f t="shared" si="8"/>
        <v>0</v>
      </c>
      <c r="X34" s="122">
        <f t="shared" si="9"/>
        <v>0</v>
      </c>
      <c r="Y34" s="365">
        <f t="shared" si="15"/>
        <v>0</v>
      </c>
      <c r="Z34" s="365"/>
      <c r="AA34" s="116" t="str">
        <f t="shared" si="16"/>
        <v>sf</v>
      </c>
      <c r="AB34" s="11"/>
      <c r="AD34" s="12"/>
    </row>
    <row r="35" spans="1:30" ht="15" customHeight="1" thickBot="1">
      <c r="A35" s="72">
        <v>12</v>
      </c>
      <c r="B35" s="366"/>
      <c r="C35" s="367"/>
      <c r="D35" s="367"/>
      <c r="E35" s="367"/>
      <c r="F35" s="82">
        <v>0</v>
      </c>
      <c r="G35" s="83" t="s">
        <v>20</v>
      </c>
      <c r="H35" s="63">
        <v>0</v>
      </c>
      <c r="I35" s="64" t="s">
        <v>21</v>
      </c>
      <c r="J35" s="66">
        <v>0</v>
      </c>
      <c r="K35" s="65">
        <f t="shared" si="10"/>
        <v>0</v>
      </c>
      <c r="L35" s="67">
        <f t="shared" si="11"/>
        <v>0</v>
      </c>
      <c r="M35" s="76">
        <v>0</v>
      </c>
      <c r="N35" s="74" t="s">
        <v>20</v>
      </c>
      <c r="O35" s="66">
        <v>0</v>
      </c>
      <c r="P35" s="67">
        <f t="shared" si="12"/>
        <v>0</v>
      </c>
      <c r="Q35" s="76">
        <v>0</v>
      </c>
      <c r="R35" s="64" t="s">
        <v>21</v>
      </c>
      <c r="S35" s="66">
        <v>0</v>
      </c>
      <c r="T35" s="67">
        <f t="shared" si="13"/>
        <v>0</v>
      </c>
      <c r="U35" s="68">
        <f t="shared" si="7"/>
        <v>0</v>
      </c>
      <c r="V35" s="69">
        <f t="shared" si="14"/>
        <v>0</v>
      </c>
      <c r="W35" s="68">
        <f t="shared" si="8"/>
        <v>0</v>
      </c>
      <c r="X35" s="122">
        <f t="shared" si="9"/>
        <v>0</v>
      </c>
      <c r="Y35" s="365">
        <f t="shared" si="15"/>
        <v>0</v>
      </c>
      <c r="Z35" s="365"/>
      <c r="AA35" s="116" t="str">
        <f t="shared" si="16"/>
        <v>sf</v>
      </c>
      <c r="AB35" s="11"/>
      <c r="AD35" s="12"/>
    </row>
    <row r="36" spans="1:30" ht="15" customHeight="1" thickBot="1">
      <c r="A36" s="72">
        <v>13</v>
      </c>
      <c r="B36" s="366"/>
      <c r="C36" s="367"/>
      <c r="D36" s="367"/>
      <c r="E36" s="367"/>
      <c r="F36" s="82">
        <v>0</v>
      </c>
      <c r="G36" s="83" t="s">
        <v>20</v>
      </c>
      <c r="H36" s="63">
        <v>0</v>
      </c>
      <c r="I36" s="64" t="s">
        <v>21</v>
      </c>
      <c r="J36" s="66">
        <v>0</v>
      </c>
      <c r="K36" s="65">
        <f t="shared" si="10"/>
        <v>0</v>
      </c>
      <c r="L36" s="67">
        <f t="shared" si="11"/>
        <v>0</v>
      </c>
      <c r="M36" s="76">
        <v>0</v>
      </c>
      <c r="N36" s="74" t="s">
        <v>20</v>
      </c>
      <c r="O36" s="66">
        <v>0</v>
      </c>
      <c r="P36" s="67">
        <f t="shared" si="12"/>
        <v>0</v>
      </c>
      <c r="Q36" s="76">
        <v>0</v>
      </c>
      <c r="R36" s="64" t="s">
        <v>21</v>
      </c>
      <c r="S36" s="66">
        <v>0</v>
      </c>
      <c r="T36" s="67">
        <f t="shared" si="13"/>
        <v>0</v>
      </c>
      <c r="U36" s="68">
        <f t="shared" si="7"/>
        <v>0</v>
      </c>
      <c r="V36" s="69">
        <f t="shared" si="14"/>
        <v>0</v>
      </c>
      <c r="W36" s="68">
        <f t="shared" si="8"/>
        <v>0</v>
      </c>
      <c r="X36" s="122">
        <f t="shared" si="9"/>
        <v>0</v>
      </c>
      <c r="Y36" s="365">
        <f t="shared" si="15"/>
        <v>0</v>
      </c>
      <c r="Z36" s="365"/>
      <c r="AA36" s="116" t="str">
        <f t="shared" si="16"/>
        <v>sf</v>
      </c>
      <c r="AB36" s="11"/>
      <c r="AD36" s="12"/>
    </row>
    <row r="37" spans="1:28" ht="15" customHeight="1" thickBot="1">
      <c r="A37" s="72">
        <v>14</v>
      </c>
      <c r="B37" s="366"/>
      <c r="C37" s="367"/>
      <c r="D37" s="367"/>
      <c r="E37" s="367"/>
      <c r="F37" s="82">
        <v>0</v>
      </c>
      <c r="G37" s="83" t="s">
        <v>20</v>
      </c>
      <c r="H37" s="63">
        <v>0</v>
      </c>
      <c r="I37" s="64" t="s">
        <v>21</v>
      </c>
      <c r="J37" s="66">
        <v>1</v>
      </c>
      <c r="K37" s="65">
        <f t="shared" si="10"/>
        <v>0</v>
      </c>
      <c r="L37" s="67">
        <f t="shared" si="11"/>
        <v>0</v>
      </c>
      <c r="M37" s="76">
        <v>0</v>
      </c>
      <c r="N37" s="74" t="s">
        <v>20</v>
      </c>
      <c r="O37" s="66">
        <v>0</v>
      </c>
      <c r="P37" s="67">
        <f t="shared" si="12"/>
        <v>0</v>
      </c>
      <c r="Q37" s="76">
        <v>0</v>
      </c>
      <c r="R37" s="64" t="s">
        <v>21</v>
      </c>
      <c r="S37" s="66">
        <v>0</v>
      </c>
      <c r="T37" s="67">
        <f t="shared" si="13"/>
        <v>0</v>
      </c>
      <c r="U37" s="68">
        <f t="shared" si="7"/>
        <v>0</v>
      </c>
      <c r="V37" s="69">
        <f t="shared" si="14"/>
        <v>0</v>
      </c>
      <c r="W37" s="68">
        <f t="shared" si="8"/>
        <v>0</v>
      </c>
      <c r="X37" s="122">
        <f t="shared" si="9"/>
        <v>0</v>
      </c>
      <c r="Y37" s="365">
        <f t="shared" si="15"/>
        <v>0</v>
      </c>
      <c r="Z37" s="365"/>
      <c r="AA37" s="116" t="str">
        <f t="shared" si="16"/>
        <v>sf</v>
      </c>
      <c r="AB37" s="11"/>
    </row>
    <row r="38" spans="1:28" ht="15" customHeight="1" thickBot="1">
      <c r="A38" s="72">
        <v>15</v>
      </c>
      <c r="B38" s="366"/>
      <c r="C38" s="367"/>
      <c r="D38" s="367"/>
      <c r="E38" s="367"/>
      <c r="F38" s="82">
        <v>0</v>
      </c>
      <c r="G38" s="83" t="s">
        <v>20</v>
      </c>
      <c r="H38" s="63">
        <v>0</v>
      </c>
      <c r="I38" s="64" t="s">
        <v>21</v>
      </c>
      <c r="J38" s="66">
        <v>0</v>
      </c>
      <c r="K38" s="65">
        <f t="shared" si="10"/>
        <v>0</v>
      </c>
      <c r="L38" s="67">
        <f t="shared" si="11"/>
        <v>0</v>
      </c>
      <c r="M38" s="76">
        <v>0</v>
      </c>
      <c r="N38" s="74" t="s">
        <v>20</v>
      </c>
      <c r="O38" s="66">
        <v>0</v>
      </c>
      <c r="P38" s="67">
        <f t="shared" si="12"/>
        <v>0</v>
      </c>
      <c r="Q38" s="76">
        <v>0</v>
      </c>
      <c r="R38" s="64" t="s">
        <v>21</v>
      </c>
      <c r="S38" s="66">
        <v>0</v>
      </c>
      <c r="T38" s="67">
        <f t="shared" si="13"/>
        <v>0</v>
      </c>
      <c r="U38" s="68">
        <f t="shared" si="7"/>
        <v>0</v>
      </c>
      <c r="V38" s="69">
        <f t="shared" si="14"/>
        <v>0</v>
      </c>
      <c r="W38" s="68">
        <f t="shared" si="8"/>
        <v>0</v>
      </c>
      <c r="X38" s="122">
        <f t="shared" si="9"/>
        <v>0</v>
      </c>
      <c r="Y38" s="365">
        <f t="shared" si="15"/>
        <v>0</v>
      </c>
      <c r="Z38" s="365"/>
      <c r="AA38" s="116" t="str">
        <f t="shared" si="16"/>
        <v>sf</v>
      </c>
      <c r="AB38" s="11"/>
    </row>
    <row r="39" spans="1:30" ht="15" customHeight="1" thickBot="1">
      <c r="A39" s="72">
        <v>16</v>
      </c>
      <c r="B39" s="366"/>
      <c r="C39" s="367"/>
      <c r="D39" s="367"/>
      <c r="E39" s="367"/>
      <c r="F39" s="82">
        <v>0</v>
      </c>
      <c r="G39" s="83" t="s">
        <v>20</v>
      </c>
      <c r="H39" s="63">
        <v>0</v>
      </c>
      <c r="I39" s="64" t="s">
        <v>21</v>
      </c>
      <c r="J39" s="66">
        <v>0</v>
      </c>
      <c r="K39" s="65">
        <f t="shared" si="10"/>
        <v>0</v>
      </c>
      <c r="L39" s="67">
        <f t="shared" si="11"/>
        <v>0</v>
      </c>
      <c r="M39" s="76">
        <v>0</v>
      </c>
      <c r="N39" s="74" t="s">
        <v>20</v>
      </c>
      <c r="O39" s="66">
        <v>0</v>
      </c>
      <c r="P39" s="67">
        <f t="shared" si="12"/>
        <v>0</v>
      </c>
      <c r="Q39" s="76">
        <v>0</v>
      </c>
      <c r="R39" s="64" t="s">
        <v>21</v>
      </c>
      <c r="S39" s="66">
        <v>0</v>
      </c>
      <c r="T39" s="67">
        <f t="shared" si="13"/>
        <v>0</v>
      </c>
      <c r="U39" s="68">
        <f t="shared" si="7"/>
        <v>0</v>
      </c>
      <c r="V39" s="69">
        <f t="shared" si="14"/>
        <v>0</v>
      </c>
      <c r="W39" s="68">
        <f t="shared" si="8"/>
        <v>0</v>
      </c>
      <c r="X39" s="122">
        <f t="shared" si="9"/>
        <v>0</v>
      </c>
      <c r="Y39" s="365">
        <f t="shared" si="15"/>
        <v>0</v>
      </c>
      <c r="Z39" s="365"/>
      <c r="AA39" s="116" t="str">
        <f t="shared" si="16"/>
        <v>sf</v>
      </c>
      <c r="AB39" s="11"/>
      <c r="AD39" s="12"/>
    </row>
    <row r="40" spans="1:30" ht="15" customHeight="1" thickBot="1">
      <c r="A40" s="72">
        <v>17</v>
      </c>
      <c r="B40" s="366"/>
      <c r="C40" s="367"/>
      <c r="D40" s="367"/>
      <c r="E40" s="367"/>
      <c r="F40" s="82">
        <v>0</v>
      </c>
      <c r="G40" s="83" t="s">
        <v>20</v>
      </c>
      <c r="H40" s="63">
        <v>0</v>
      </c>
      <c r="I40" s="64" t="s">
        <v>21</v>
      </c>
      <c r="J40" s="66">
        <v>0</v>
      </c>
      <c r="K40" s="65">
        <f t="shared" si="10"/>
        <v>0</v>
      </c>
      <c r="L40" s="67">
        <f t="shared" si="11"/>
        <v>0</v>
      </c>
      <c r="M40" s="76">
        <v>0</v>
      </c>
      <c r="N40" s="74" t="s">
        <v>20</v>
      </c>
      <c r="O40" s="66">
        <v>0</v>
      </c>
      <c r="P40" s="67">
        <f t="shared" si="12"/>
        <v>0</v>
      </c>
      <c r="Q40" s="76">
        <v>0</v>
      </c>
      <c r="R40" s="64" t="s">
        <v>21</v>
      </c>
      <c r="S40" s="66">
        <v>0</v>
      </c>
      <c r="T40" s="67">
        <f t="shared" si="13"/>
        <v>0</v>
      </c>
      <c r="U40" s="68">
        <f t="shared" si="7"/>
        <v>0</v>
      </c>
      <c r="V40" s="69">
        <f t="shared" si="14"/>
        <v>0</v>
      </c>
      <c r="W40" s="68">
        <f t="shared" si="8"/>
        <v>0</v>
      </c>
      <c r="X40" s="122">
        <f t="shared" si="9"/>
        <v>0</v>
      </c>
      <c r="Y40" s="365">
        <f t="shared" si="15"/>
        <v>0</v>
      </c>
      <c r="Z40" s="365"/>
      <c r="AA40" s="116" t="str">
        <f t="shared" si="16"/>
        <v>sf</v>
      </c>
      <c r="AB40" s="11"/>
      <c r="AD40" s="12"/>
    </row>
    <row r="41" spans="1:28" ht="15" customHeight="1" thickBot="1">
      <c r="A41" s="72">
        <v>18</v>
      </c>
      <c r="B41" s="366"/>
      <c r="C41" s="367"/>
      <c r="D41" s="367"/>
      <c r="E41" s="367"/>
      <c r="F41" s="82">
        <v>0</v>
      </c>
      <c r="G41" s="83" t="s">
        <v>20</v>
      </c>
      <c r="H41" s="63">
        <v>0.001</v>
      </c>
      <c r="I41" s="64" t="s">
        <v>21</v>
      </c>
      <c r="J41" s="66">
        <v>0.001</v>
      </c>
      <c r="K41" s="65">
        <f t="shared" si="10"/>
        <v>0</v>
      </c>
      <c r="L41" s="67">
        <f t="shared" si="11"/>
        <v>1E-06</v>
      </c>
      <c r="M41" s="76">
        <v>0</v>
      </c>
      <c r="N41" s="74" t="s">
        <v>20</v>
      </c>
      <c r="O41" s="66">
        <v>0</v>
      </c>
      <c r="P41" s="67">
        <f t="shared" si="12"/>
        <v>0</v>
      </c>
      <c r="Q41" s="76">
        <v>0</v>
      </c>
      <c r="R41" s="64" t="s">
        <v>21</v>
      </c>
      <c r="S41" s="66">
        <v>0</v>
      </c>
      <c r="T41" s="67">
        <f t="shared" si="13"/>
        <v>0</v>
      </c>
      <c r="U41" s="68">
        <f t="shared" si="7"/>
        <v>1E-06</v>
      </c>
      <c r="V41" s="69">
        <f t="shared" si="14"/>
        <v>0</v>
      </c>
      <c r="W41" s="68">
        <f t="shared" si="8"/>
        <v>0</v>
      </c>
      <c r="X41" s="122">
        <f t="shared" si="9"/>
        <v>1E-06</v>
      </c>
      <c r="Y41" s="365">
        <f t="shared" si="15"/>
        <v>0</v>
      </c>
      <c r="Z41" s="365"/>
      <c r="AA41" s="116" t="str">
        <f t="shared" si="16"/>
        <v>sf</v>
      </c>
      <c r="AB41" s="11"/>
    </row>
    <row r="42" spans="1:28" ht="15" customHeight="1" thickBot="1">
      <c r="A42" s="72">
        <v>19</v>
      </c>
      <c r="B42" s="366"/>
      <c r="C42" s="367"/>
      <c r="D42" s="367"/>
      <c r="E42" s="367"/>
      <c r="F42" s="82">
        <v>0</v>
      </c>
      <c r="G42" s="83" t="s">
        <v>20</v>
      </c>
      <c r="H42" s="63">
        <v>0</v>
      </c>
      <c r="I42" s="64" t="s">
        <v>21</v>
      </c>
      <c r="J42" s="66">
        <v>0.001</v>
      </c>
      <c r="K42" s="65">
        <f t="shared" si="10"/>
        <v>0</v>
      </c>
      <c r="L42" s="67">
        <f t="shared" si="11"/>
        <v>0</v>
      </c>
      <c r="M42" s="76">
        <v>0</v>
      </c>
      <c r="N42" s="74" t="s">
        <v>20</v>
      </c>
      <c r="O42" s="66">
        <v>0</v>
      </c>
      <c r="P42" s="67">
        <f>O42*M42</f>
        <v>0</v>
      </c>
      <c r="Q42" s="76">
        <v>0</v>
      </c>
      <c r="R42" s="64" t="s">
        <v>21</v>
      </c>
      <c r="S42" s="66">
        <v>0</v>
      </c>
      <c r="T42" s="67">
        <f>S42*Q42</f>
        <v>0</v>
      </c>
      <c r="U42" s="68">
        <f>+T42+P42+L42</f>
        <v>0</v>
      </c>
      <c r="V42" s="69">
        <f t="shared" si="14"/>
        <v>0</v>
      </c>
      <c r="W42" s="68">
        <f>U42*V42</f>
        <v>0</v>
      </c>
      <c r="X42" s="122">
        <f>W42+U42</f>
        <v>0</v>
      </c>
      <c r="Y42" s="365">
        <f t="shared" si="15"/>
        <v>0</v>
      </c>
      <c r="Z42" s="365"/>
      <c r="AA42" s="116" t="str">
        <f t="shared" si="16"/>
        <v>sf</v>
      </c>
      <c r="AB42" s="11"/>
    </row>
    <row r="43" spans="1:28" ht="15" customHeight="1" thickBot="1">
      <c r="A43" s="72">
        <v>20</v>
      </c>
      <c r="B43" s="366"/>
      <c r="C43" s="367"/>
      <c r="D43" s="367"/>
      <c r="E43" s="367"/>
      <c r="F43" s="82">
        <v>0</v>
      </c>
      <c r="G43" s="83" t="s">
        <v>20</v>
      </c>
      <c r="H43" s="63">
        <v>0</v>
      </c>
      <c r="I43" s="64" t="s">
        <v>21</v>
      </c>
      <c r="J43" s="66">
        <v>0</v>
      </c>
      <c r="K43" s="65">
        <f t="shared" si="10"/>
        <v>0</v>
      </c>
      <c r="L43" s="67">
        <f t="shared" si="11"/>
        <v>0</v>
      </c>
      <c r="M43" s="76">
        <v>0</v>
      </c>
      <c r="N43" s="74" t="s">
        <v>20</v>
      </c>
      <c r="O43" s="66">
        <v>0</v>
      </c>
      <c r="P43" s="67">
        <f t="shared" si="12"/>
        <v>0</v>
      </c>
      <c r="Q43" s="76">
        <v>0</v>
      </c>
      <c r="R43" s="64" t="s">
        <v>21</v>
      </c>
      <c r="S43" s="66">
        <v>0</v>
      </c>
      <c r="T43" s="67">
        <f t="shared" si="13"/>
        <v>0</v>
      </c>
      <c r="U43" s="68">
        <f t="shared" si="7"/>
        <v>0</v>
      </c>
      <c r="V43" s="69">
        <f t="shared" si="14"/>
        <v>0</v>
      </c>
      <c r="W43" s="68">
        <f t="shared" si="8"/>
        <v>0</v>
      </c>
      <c r="X43" s="122">
        <f t="shared" si="9"/>
        <v>0</v>
      </c>
      <c r="Y43" s="365">
        <f t="shared" si="15"/>
        <v>0</v>
      </c>
      <c r="Z43" s="365"/>
      <c r="AA43" s="116" t="str">
        <f t="shared" si="16"/>
        <v>sf</v>
      </c>
      <c r="AB43" s="11"/>
    </row>
    <row r="44" spans="1:35" ht="15" customHeight="1" thickBot="1">
      <c r="A44" s="60"/>
      <c r="B44" s="411" t="s">
        <v>18</v>
      </c>
      <c r="C44" s="411"/>
      <c r="D44" s="411"/>
      <c r="E44" s="411"/>
      <c r="F44" s="249" t="s">
        <v>190</v>
      </c>
      <c r="G44" s="250"/>
      <c r="H44" s="250"/>
      <c r="I44" s="250"/>
      <c r="J44" s="250"/>
      <c r="K44" s="250"/>
      <c r="L44" s="250"/>
      <c r="M44" s="248" t="s">
        <v>35</v>
      </c>
      <c r="N44" s="77"/>
      <c r="O44" s="77"/>
      <c r="P44" s="77"/>
      <c r="Q44" s="77"/>
      <c r="R44" s="77"/>
      <c r="S44" s="77"/>
      <c r="T44" s="77"/>
      <c r="U44" s="77"/>
      <c r="V44" s="77"/>
      <c r="W44" s="77"/>
      <c r="X44" s="123"/>
      <c r="Y44" s="125"/>
      <c r="Z44" s="127"/>
      <c r="AA44" s="124"/>
      <c r="AB44" s="11"/>
      <c r="AE44" s="2"/>
      <c r="AF44" s="2"/>
      <c r="AG44" s="2"/>
      <c r="AH44" s="5"/>
      <c r="AI44" s="6"/>
    </row>
    <row r="45" spans="1:28" ht="15" customHeight="1" thickBot="1">
      <c r="A45" s="72">
        <v>21</v>
      </c>
      <c r="B45" s="366"/>
      <c r="C45" s="367"/>
      <c r="D45" s="367"/>
      <c r="E45" s="367"/>
      <c r="F45" s="82">
        <v>0</v>
      </c>
      <c r="G45" s="83" t="s">
        <v>20</v>
      </c>
      <c r="H45" s="63">
        <v>0</v>
      </c>
      <c r="I45" s="64" t="s">
        <v>21</v>
      </c>
      <c r="J45" s="66">
        <v>0</v>
      </c>
      <c r="K45" s="65">
        <f aca="true" t="shared" si="17" ref="K45:K50">IF(H45&lt;&gt;0,F45/H45,0)</f>
        <v>0</v>
      </c>
      <c r="L45" s="67">
        <f aca="true" t="shared" si="18" ref="L45:L50">J45*H45</f>
        <v>0</v>
      </c>
      <c r="M45" s="63">
        <v>0</v>
      </c>
      <c r="N45" s="74" t="s">
        <v>20</v>
      </c>
      <c r="O45" s="66">
        <v>0</v>
      </c>
      <c r="P45" s="67">
        <f t="shared" si="12"/>
        <v>0</v>
      </c>
      <c r="Q45" s="63">
        <v>0</v>
      </c>
      <c r="R45" s="64" t="s">
        <v>21</v>
      </c>
      <c r="S45" s="66">
        <v>0</v>
      </c>
      <c r="T45" s="67">
        <f t="shared" si="13"/>
        <v>0</v>
      </c>
      <c r="U45" s="68">
        <f t="shared" si="7"/>
        <v>0</v>
      </c>
      <c r="V45" s="69">
        <f aca="true" t="shared" si="19" ref="V45:V50">SUM($T$11+$T$9+$T$7)</f>
        <v>0</v>
      </c>
      <c r="W45" s="68">
        <f t="shared" si="8"/>
        <v>0</v>
      </c>
      <c r="X45" s="122">
        <f t="shared" si="9"/>
        <v>0</v>
      </c>
      <c r="Y45" s="365">
        <f aca="true" t="shared" si="20" ref="Y45:Y50">IF(F45=0,0,X45/F45)</f>
        <v>0</v>
      </c>
      <c r="Z45" s="365"/>
      <c r="AA45" s="116" t="str">
        <f aca="true" t="shared" si="21" ref="AA45:AA50">+G45</f>
        <v>sf</v>
      </c>
      <c r="AB45" s="11"/>
    </row>
    <row r="46" spans="1:28" ht="15" customHeight="1" thickBot="1">
      <c r="A46" s="72">
        <v>22</v>
      </c>
      <c r="B46" s="366"/>
      <c r="C46" s="367"/>
      <c r="D46" s="367"/>
      <c r="E46" s="367"/>
      <c r="F46" s="82">
        <v>0</v>
      </c>
      <c r="G46" s="83" t="s">
        <v>20</v>
      </c>
      <c r="H46" s="63">
        <v>0</v>
      </c>
      <c r="I46" s="64" t="s">
        <v>21</v>
      </c>
      <c r="J46" s="66">
        <v>0</v>
      </c>
      <c r="K46" s="65">
        <f t="shared" si="17"/>
        <v>0</v>
      </c>
      <c r="L46" s="67">
        <f t="shared" si="18"/>
        <v>0</v>
      </c>
      <c r="M46" s="63">
        <v>0</v>
      </c>
      <c r="N46" s="74" t="s">
        <v>20</v>
      </c>
      <c r="O46" s="66">
        <v>0</v>
      </c>
      <c r="P46" s="67">
        <f t="shared" si="12"/>
        <v>0</v>
      </c>
      <c r="Q46" s="63">
        <v>0</v>
      </c>
      <c r="R46" s="64" t="s">
        <v>21</v>
      </c>
      <c r="S46" s="66">
        <v>0</v>
      </c>
      <c r="T46" s="67">
        <f t="shared" si="13"/>
        <v>0</v>
      </c>
      <c r="U46" s="68">
        <f t="shared" si="7"/>
        <v>0</v>
      </c>
      <c r="V46" s="69">
        <f t="shared" si="19"/>
        <v>0</v>
      </c>
      <c r="W46" s="68">
        <f t="shared" si="8"/>
        <v>0</v>
      </c>
      <c r="X46" s="122">
        <f t="shared" si="9"/>
        <v>0</v>
      </c>
      <c r="Y46" s="365">
        <f t="shared" si="20"/>
        <v>0</v>
      </c>
      <c r="Z46" s="365"/>
      <c r="AA46" s="116" t="str">
        <f t="shared" si="21"/>
        <v>sf</v>
      </c>
      <c r="AB46" s="11"/>
    </row>
    <row r="47" spans="1:28" ht="15" customHeight="1" thickBot="1">
      <c r="A47" s="72">
        <v>23</v>
      </c>
      <c r="B47" s="366"/>
      <c r="C47" s="367"/>
      <c r="D47" s="367"/>
      <c r="E47" s="367"/>
      <c r="F47" s="82">
        <v>0</v>
      </c>
      <c r="G47" s="83" t="s">
        <v>20</v>
      </c>
      <c r="H47" s="63">
        <v>0</v>
      </c>
      <c r="I47" s="64" t="s">
        <v>21</v>
      </c>
      <c r="J47" s="66">
        <v>0</v>
      </c>
      <c r="K47" s="65">
        <f t="shared" si="17"/>
        <v>0</v>
      </c>
      <c r="L47" s="67">
        <f t="shared" si="18"/>
        <v>0</v>
      </c>
      <c r="M47" s="63">
        <v>0</v>
      </c>
      <c r="N47" s="74" t="s">
        <v>20</v>
      </c>
      <c r="O47" s="66">
        <v>0</v>
      </c>
      <c r="P47" s="67">
        <f t="shared" si="12"/>
        <v>0</v>
      </c>
      <c r="Q47" s="63">
        <v>0</v>
      </c>
      <c r="R47" s="64" t="s">
        <v>21</v>
      </c>
      <c r="S47" s="66">
        <v>0</v>
      </c>
      <c r="T47" s="67">
        <f t="shared" si="13"/>
        <v>0</v>
      </c>
      <c r="U47" s="68">
        <f t="shared" si="7"/>
        <v>0</v>
      </c>
      <c r="V47" s="69">
        <f t="shared" si="19"/>
        <v>0</v>
      </c>
      <c r="W47" s="68">
        <f t="shared" si="8"/>
        <v>0</v>
      </c>
      <c r="X47" s="122">
        <f t="shared" si="9"/>
        <v>0</v>
      </c>
      <c r="Y47" s="365">
        <f t="shared" si="20"/>
        <v>0</v>
      </c>
      <c r="Z47" s="365"/>
      <c r="AA47" s="116" t="str">
        <f t="shared" si="21"/>
        <v>sf</v>
      </c>
      <c r="AB47" s="11"/>
    </row>
    <row r="48" spans="1:28" ht="15" customHeight="1" thickBot="1">
      <c r="A48" s="72">
        <v>24</v>
      </c>
      <c r="B48" s="366"/>
      <c r="C48" s="367"/>
      <c r="D48" s="367"/>
      <c r="E48" s="367"/>
      <c r="F48" s="82">
        <v>0</v>
      </c>
      <c r="G48" s="83" t="s">
        <v>20</v>
      </c>
      <c r="H48" s="63">
        <v>0</v>
      </c>
      <c r="I48" s="64" t="s">
        <v>21</v>
      </c>
      <c r="J48" s="66">
        <v>0</v>
      </c>
      <c r="K48" s="65">
        <f t="shared" si="17"/>
        <v>0</v>
      </c>
      <c r="L48" s="67">
        <f t="shared" si="18"/>
        <v>0</v>
      </c>
      <c r="M48" s="63">
        <v>0</v>
      </c>
      <c r="N48" s="74" t="s">
        <v>20</v>
      </c>
      <c r="O48" s="66">
        <v>0</v>
      </c>
      <c r="P48" s="67">
        <f t="shared" si="12"/>
        <v>0</v>
      </c>
      <c r="Q48" s="63">
        <v>0</v>
      </c>
      <c r="R48" s="64" t="s">
        <v>21</v>
      </c>
      <c r="S48" s="66">
        <v>0</v>
      </c>
      <c r="T48" s="67">
        <f t="shared" si="13"/>
        <v>0</v>
      </c>
      <c r="U48" s="68">
        <f t="shared" si="7"/>
        <v>0</v>
      </c>
      <c r="V48" s="69">
        <f t="shared" si="19"/>
        <v>0</v>
      </c>
      <c r="W48" s="68">
        <f t="shared" si="8"/>
        <v>0</v>
      </c>
      <c r="X48" s="122">
        <f t="shared" si="9"/>
        <v>0</v>
      </c>
      <c r="Y48" s="365">
        <f t="shared" si="20"/>
        <v>0</v>
      </c>
      <c r="Z48" s="365"/>
      <c r="AA48" s="116" t="str">
        <f t="shared" si="21"/>
        <v>sf</v>
      </c>
      <c r="AB48" s="11"/>
    </row>
    <row r="49" spans="1:28" ht="15" customHeight="1" thickBot="1">
      <c r="A49" s="72">
        <v>25</v>
      </c>
      <c r="B49" s="366"/>
      <c r="C49" s="367"/>
      <c r="D49" s="367"/>
      <c r="E49" s="367"/>
      <c r="F49" s="82">
        <v>0</v>
      </c>
      <c r="G49" s="83" t="s">
        <v>20</v>
      </c>
      <c r="H49" s="63">
        <v>0</v>
      </c>
      <c r="I49" s="64" t="s">
        <v>21</v>
      </c>
      <c r="J49" s="66">
        <v>0</v>
      </c>
      <c r="K49" s="65">
        <f t="shared" si="17"/>
        <v>0</v>
      </c>
      <c r="L49" s="67">
        <f t="shared" si="18"/>
        <v>0</v>
      </c>
      <c r="M49" s="63">
        <v>0</v>
      </c>
      <c r="N49" s="74" t="s">
        <v>20</v>
      </c>
      <c r="O49" s="66">
        <v>0</v>
      </c>
      <c r="P49" s="67">
        <f t="shared" si="12"/>
        <v>0</v>
      </c>
      <c r="Q49" s="63">
        <v>0</v>
      </c>
      <c r="R49" s="64" t="s">
        <v>21</v>
      </c>
      <c r="S49" s="66">
        <v>0</v>
      </c>
      <c r="T49" s="67">
        <f t="shared" si="13"/>
        <v>0</v>
      </c>
      <c r="U49" s="68">
        <f t="shared" si="7"/>
        <v>0</v>
      </c>
      <c r="V49" s="69">
        <f t="shared" si="19"/>
        <v>0</v>
      </c>
      <c r="W49" s="68">
        <f t="shared" si="8"/>
        <v>0</v>
      </c>
      <c r="X49" s="122">
        <f t="shared" si="9"/>
        <v>0</v>
      </c>
      <c r="Y49" s="365">
        <f t="shared" si="20"/>
        <v>0</v>
      </c>
      <c r="Z49" s="365"/>
      <c r="AA49" s="116" t="str">
        <f t="shared" si="21"/>
        <v>sf</v>
      </c>
      <c r="AB49" s="11"/>
    </row>
    <row r="50" spans="1:28" ht="15" customHeight="1" thickBot="1">
      <c r="A50" s="72">
        <v>26</v>
      </c>
      <c r="B50" s="368"/>
      <c r="C50" s="369"/>
      <c r="D50" s="369"/>
      <c r="E50" s="369"/>
      <c r="F50" s="200">
        <v>0</v>
      </c>
      <c r="G50" s="106" t="s">
        <v>20</v>
      </c>
      <c r="H50" s="201">
        <v>0</v>
      </c>
      <c r="I50" s="202" t="s">
        <v>21</v>
      </c>
      <c r="J50" s="203">
        <v>0</v>
      </c>
      <c r="K50" s="204">
        <f t="shared" si="17"/>
        <v>0</v>
      </c>
      <c r="L50" s="67">
        <f t="shared" si="18"/>
        <v>0</v>
      </c>
      <c r="M50" s="201">
        <v>0</v>
      </c>
      <c r="N50" s="205" t="s">
        <v>20</v>
      </c>
      <c r="O50" s="203">
        <v>0</v>
      </c>
      <c r="P50" s="67">
        <f>O50*M50</f>
        <v>0</v>
      </c>
      <c r="Q50" s="201">
        <v>0</v>
      </c>
      <c r="R50" s="202" t="s">
        <v>21</v>
      </c>
      <c r="S50" s="203">
        <v>0</v>
      </c>
      <c r="T50" s="67">
        <f t="shared" si="13"/>
        <v>0</v>
      </c>
      <c r="U50" s="206">
        <f t="shared" si="7"/>
        <v>0</v>
      </c>
      <c r="V50" s="207">
        <f t="shared" si="19"/>
        <v>0</v>
      </c>
      <c r="W50" s="206">
        <f t="shared" si="8"/>
        <v>0</v>
      </c>
      <c r="X50" s="122">
        <f t="shared" si="9"/>
        <v>0</v>
      </c>
      <c r="Y50" s="370">
        <f t="shared" si="20"/>
        <v>0</v>
      </c>
      <c r="Z50" s="370"/>
      <c r="AA50" s="116" t="str">
        <f t="shared" si="21"/>
        <v>sf</v>
      </c>
      <c r="AB50" s="53"/>
    </row>
    <row r="51" spans="1:28" ht="15" customHeight="1" thickBot="1">
      <c r="A51" s="352" t="s">
        <v>8</v>
      </c>
      <c r="B51" s="353"/>
      <c r="C51" s="353"/>
      <c r="D51" s="353"/>
      <c r="E51" s="353"/>
      <c r="F51" s="353"/>
      <c r="G51" s="354"/>
      <c r="H51" s="108"/>
      <c r="I51" s="109"/>
      <c r="J51" s="362" t="s">
        <v>133</v>
      </c>
      <c r="K51" s="362"/>
      <c r="L51" s="138">
        <f>SUM(L23:L50)</f>
        <v>1E-06</v>
      </c>
      <c r="M51" s="361" t="s">
        <v>132</v>
      </c>
      <c r="N51" s="362"/>
      <c r="O51" s="362"/>
      <c r="P51" s="140">
        <f>SUM(P23:P50)</f>
        <v>0</v>
      </c>
      <c r="Q51" s="361" t="s">
        <v>131</v>
      </c>
      <c r="R51" s="362"/>
      <c r="S51" s="362"/>
      <c r="T51" s="140">
        <f>SUM(T23:T50)</f>
        <v>0</v>
      </c>
      <c r="U51" s="363" t="s">
        <v>135</v>
      </c>
      <c r="V51" s="364"/>
      <c r="W51" s="117">
        <f>SUM(W23:W50)</f>
        <v>0</v>
      </c>
      <c r="X51" s="140">
        <f>SUM(X23:X50)</f>
        <v>1E-06</v>
      </c>
      <c r="Y51" s="112" t="s">
        <v>134</v>
      </c>
      <c r="Z51" s="113"/>
      <c r="AA51" s="114"/>
      <c r="AB51" s="54"/>
    </row>
    <row r="52" spans="1:28" ht="15" customHeight="1" thickBot="1">
      <c r="A52" s="355"/>
      <c r="B52" s="356"/>
      <c r="C52" s="356"/>
      <c r="D52" s="356"/>
      <c r="E52" s="356"/>
      <c r="F52" s="356"/>
      <c r="G52" s="357"/>
      <c r="H52" s="110"/>
      <c r="I52" s="111"/>
      <c r="J52" s="322" t="s">
        <v>128</v>
      </c>
      <c r="K52" s="322"/>
      <c r="L52" s="139">
        <f>IF(X15="Yes",SUM(L23:L50)*W52,0)</f>
        <v>0</v>
      </c>
      <c r="M52" s="321" t="s">
        <v>129</v>
      </c>
      <c r="N52" s="322"/>
      <c r="O52" s="322"/>
      <c r="P52" s="140">
        <f>IF(X13="Yes",SUM(P23:P50)*W52,0)</f>
        <v>0</v>
      </c>
      <c r="Q52" s="321" t="s">
        <v>130</v>
      </c>
      <c r="R52" s="322"/>
      <c r="S52" s="322"/>
      <c r="T52" s="140">
        <f>IF(X17="Yes",SUM(T23:T50)*W52,0)</f>
        <v>0</v>
      </c>
      <c r="U52" s="99" t="s">
        <v>140</v>
      </c>
      <c r="V52" s="119"/>
      <c r="W52" s="120">
        <f>X7+X9+X11</f>
        <v>0</v>
      </c>
      <c r="X52" s="140">
        <f>+T52+P52+L52</f>
        <v>0</v>
      </c>
      <c r="Y52" s="115" t="s">
        <v>139</v>
      </c>
      <c r="Z52" s="115"/>
      <c r="AA52" s="118"/>
      <c r="AB52" s="2"/>
    </row>
    <row r="53" spans="1:14" ht="15" customHeight="1" thickBot="1">
      <c r="A53" s="11"/>
      <c r="B53" s="11"/>
      <c r="C53" s="11"/>
      <c r="D53" s="11"/>
      <c r="E53" s="11"/>
      <c r="F53" s="11"/>
      <c r="G53" s="11"/>
      <c r="H53" s="11"/>
      <c r="I53" s="47"/>
      <c r="J53" s="11"/>
      <c r="K53" s="47"/>
      <c r="L53" s="47"/>
      <c r="M53" s="47"/>
      <c r="N53" s="15"/>
    </row>
    <row r="54" spans="1:27" ht="15" customHeight="1" thickBot="1">
      <c r="A54" s="271" t="s">
        <v>136</v>
      </c>
      <c r="B54" s="272"/>
      <c r="C54" s="272"/>
      <c r="D54" s="272"/>
      <c r="E54" s="272"/>
      <c r="F54" s="272"/>
      <c r="G54" s="272"/>
      <c r="H54" s="273"/>
      <c r="I54" s="11"/>
      <c r="J54" s="358" t="s">
        <v>137</v>
      </c>
      <c r="K54" s="359"/>
      <c r="L54" s="359"/>
      <c r="M54" s="359"/>
      <c r="N54" s="359"/>
      <c r="O54" s="359"/>
      <c r="P54" s="359"/>
      <c r="Q54" s="359"/>
      <c r="R54" s="359"/>
      <c r="S54" s="359"/>
      <c r="T54" s="360"/>
      <c r="V54" s="293" t="s">
        <v>192</v>
      </c>
      <c r="W54" s="294"/>
      <c r="X54" s="294"/>
      <c r="Y54" s="294"/>
      <c r="Z54" s="294"/>
      <c r="AA54" s="295"/>
    </row>
    <row r="55" spans="1:27" ht="15" customHeight="1" thickBot="1">
      <c r="A55" s="350" t="s">
        <v>119</v>
      </c>
      <c r="B55" s="351"/>
      <c r="C55" s="104"/>
      <c r="D55" s="97" t="s">
        <v>98</v>
      </c>
      <c r="E55" s="97"/>
      <c r="F55" s="97"/>
      <c r="G55" s="97"/>
      <c r="H55" s="105"/>
      <c r="I55" s="23"/>
      <c r="J55" s="341" t="s">
        <v>158</v>
      </c>
      <c r="K55" s="342"/>
      <c r="L55" s="342"/>
      <c r="M55" s="342"/>
      <c r="N55" s="342"/>
      <c r="O55" s="342"/>
      <c r="P55" s="342"/>
      <c r="Q55" s="342"/>
      <c r="R55" s="342"/>
      <c r="S55" s="342"/>
      <c r="T55" s="343"/>
      <c r="V55" s="344" t="s">
        <v>191</v>
      </c>
      <c r="W55" s="345"/>
      <c r="X55" s="345"/>
      <c r="Y55" s="346"/>
      <c r="Z55" s="266">
        <f>ROUND(X52+X51,0)</f>
        <v>0</v>
      </c>
      <c r="AA55" s="267"/>
    </row>
    <row r="56" spans="1:28" ht="15" customHeight="1" thickBot="1">
      <c r="A56" s="332" t="s">
        <v>151</v>
      </c>
      <c r="B56" s="333"/>
      <c r="C56" s="334" t="s">
        <v>160</v>
      </c>
      <c r="D56" s="335"/>
      <c r="E56" s="335"/>
      <c r="F56" s="335"/>
      <c r="G56" s="335"/>
      <c r="H56" s="336"/>
      <c r="I56" s="101"/>
      <c r="J56" s="347" t="s">
        <v>186</v>
      </c>
      <c r="K56" s="348"/>
      <c r="L56" s="348"/>
      <c r="M56" s="348"/>
      <c r="N56" s="348"/>
      <c r="O56" s="348"/>
      <c r="P56" s="348"/>
      <c r="Q56" s="348"/>
      <c r="R56" s="348"/>
      <c r="S56" s="348"/>
      <c r="T56" s="349"/>
      <c r="V56" s="263" t="s">
        <v>28</v>
      </c>
      <c r="W56" s="264"/>
      <c r="X56" s="264"/>
      <c r="Y56" s="265"/>
      <c r="Z56" s="339">
        <f>ROUND(W51+T51+T52+P51+P52+L51+L52,0)</f>
        <v>0</v>
      </c>
      <c r="AA56" s="340"/>
      <c r="AB56" s="55"/>
    </row>
    <row r="57" spans="1:27" ht="15" customHeight="1" thickBot="1">
      <c r="A57" s="337" t="s">
        <v>85</v>
      </c>
      <c r="B57" s="338"/>
      <c r="C57" s="84" t="s">
        <v>25</v>
      </c>
      <c r="D57" s="84" t="s">
        <v>22</v>
      </c>
      <c r="E57" s="84" t="s">
        <v>23</v>
      </c>
      <c r="F57" s="84" t="s">
        <v>104</v>
      </c>
      <c r="G57" s="45" t="s">
        <v>24</v>
      </c>
      <c r="H57" s="85" t="s">
        <v>105</v>
      </c>
      <c r="I57" s="2"/>
      <c r="J57" s="291" t="s">
        <v>177</v>
      </c>
      <c r="K57" s="292"/>
      <c r="L57" s="84" t="s">
        <v>187</v>
      </c>
      <c r="M57" s="291" t="s">
        <v>188</v>
      </c>
      <c r="N57" s="292"/>
      <c r="O57" s="84" t="s">
        <v>172</v>
      </c>
      <c r="P57" s="84" t="s">
        <v>87</v>
      </c>
      <c r="Q57" s="84" t="s">
        <v>171</v>
      </c>
      <c r="R57" s="84" t="s">
        <v>86</v>
      </c>
      <c r="S57" s="291" t="s">
        <v>5</v>
      </c>
      <c r="T57" s="292"/>
      <c r="V57" s="263" t="s">
        <v>157</v>
      </c>
      <c r="W57" s="264"/>
      <c r="X57" s="264"/>
      <c r="Y57" s="265"/>
      <c r="Z57" s="266">
        <f>ROUND(Z55-Z56,0)</f>
        <v>0</v>
      </c>
      <c r="AA57" s="267"/>
    </row>
    <row r="58" spans="1:20" ht="15" customHeight="1">
      <c r="A58" s="146" t="s">
        <v>127</v>
      </c>
      <c r="B58" s="95"/>
      <c r="C58" s="152">
        <v>0</v>
      </c>
      <c r="D58" s="153">
        <v>0</v>
      </c>
      <c r="E58" s="153">
        <v>0</v>
      </c>
      <c r="F58" s="154">
        <f>SUM(D58+E58)*$H$85</f>
        <v>0</v>
      </c>
      <c r="G58" s="155">
        <f>SUM(D58:F58)</f>
        <v>0</v>
      </c>
      <c r="H58" s="156">
        <f>C58*G58</f>
        <v>0</v>
      </c>
      <c r="I58" s="2"/>
      <c r="J58" s="233"/>
      <c r="K58" s="15"/>
      <c r="L58" s="15"/>
      <c r="M58" s="2"/>
      <c r="N58" s="2"/>
      <c r="O58" s="15"/>
      <c r="P58" s="15"/>
      <c r="Q58" s="15"/>
      <c r="S58" s="15"/>
      <c r="T58" s="234"/>
    </row>
    <row r="59" spans="1:20" ht="15" customHeight="1">
      <c r="A59" s="7"/>
      <c r="B59" s="2"/>
      <c r="C59" s="2"/>
      <c r="D59" s="2"/>
      <c r="E59" s="2"/>
      <c r="F59" s="2"/>
      <c r="G59" s="2"/>
      <c r="H59" s="16"/>
      <c r="J59" s="81" t="s">
        <v>176</v>
      </c>
      <c r="K59" s="2"/>
      <c r="L59" s="2"/>
      <c r="M59" s="2"/>
      <c r="N59" s="2"/>
      <c r="O59" s="2"/>
      <c r="P59" s="2"/>
      <c r="Q59" s="2"/>
      <c r="S59" s="2"/>
      <c r="T59" s="8"/>
    </row>
    <row r="60" spans="1:27" ht="15" customHeight="1" thickBot="1">
      <c r="A60" s="28" t="s">
        <v>122</v>
      </c>
      <c r="B60" s="29"/>
      <c r="C60" s="18">
        <v>0</v>
      </c>
      <c r="D60" s="19">
        <v>0</v>
      </c>
      <c r="E60" s="19">
        <v>0</v>
      </c>
      <c r="F60" s="87">
        <f>SUM(D60+E60)*$H$85</f>
        <v>0</v>
      </c>
      <c r="G60" s="98">
        <f>SUM(D60:F60)</f>
        <v>0</v>
      </c>
      <c r="H60" s="88">
        <f>C60*G60</f>
        <v>0</v>
      </c>
      <c r="J60" s="7"/>
      <c r="K60" s="2"/>
      <c r="L60" s="107"/>
      <c r="M60" s="253"/>
      <c r="N60" s="254"/>
      <c r="O60" s="18" t="s">
        <v>29</v>
      </c>
      <c r="P60" s="172">
        <v>0</v>
      </c>
      <c r="Q60" s="235">
        <v>0</v>
      </c>
      <c r="R60" s="236">
        <v>0</v>
      </c>
      <c r="S60" s="174">
        <f>SUM(P60:Q60)*R60</f>
        <v>0</v>
      </c>
      <c r="T60" s="176" t="s">
        <v>21</v>
      </c>
      <c r="V60" s="293" t="s">
        <v>138</v>
      </c>
      <c r="W60" s="294"/>
      <c r="X60" s="294"/>
      <c r="Y60" s="294"/>
      <c r="Z60" s="294"/>
      <c r="AA60" s="295"/>
    </row>
    <row r="61" spans="1:30" ht="15" customHeight="1" thickBot="1">
      <c r="A61" s="21"/>
      <c r="B61" s="11"/>
      <c r="C61" s="11"/>
      <c r="D61" s="11"/>
      <c r="E61" s="11"/>
      <c r="F61" s="2"/>
      <c r="G61" s="11"/>
      <c r="H61" s="16"/>
      <c r="J61" s="7"/>
      <c r="K61" s="2"/>
      <c r="L61" s="2"/>
      <c r="M61" s="2"/>
      <c r="N61" s="2"/>
      <c r="O61" s="2"/>
      <c r="P61" s="2"/>
      <c r="Q61" s="2"/>
      <c r="S61" s="2"/>
      <c r="T61" s="8"/>
      <c r="V61" s="285" t="s">
        <v>184</v>
      </c>
      <c r="W61" s="286"/>
      <c r="X61" s="286"/>
      <c r="Y61" s="286"/>
      <c r="Z61" s="286"/>
      <c r="AA61" s="287"/>
      <c r="AB61" s="2"/>
      <c r="AC61" s="2"/>
      <c r="AD61" s="137"/>
    </row>
    <row r="62" spans="1:30" ht="15" customHeight="1" thickBot="1">
      <c r="A62" s="28" t="s">
        <v>121</v>
      </c>
      <c r="B62" s="29"/>
      <c r="C62" s="18">
        <v>0</v>
      </c>
      <c r="D62" s="19">
        <v>0</v>
      </c>
      <c r="E62" s="19">
        <v>0</v>
      </c>
      <c r="F62" s="87">
        <f>SUM(D62+E62)*$H$85</f>
        <v>0</v>
      </c>
      <c r="G62" s="98">
        <f>SUM(D62:F62)</f>
        <v>0</v>
      </c>
      <c r="H62" s="88">
        <f>C62*G62</f>
        <v>0</v>
      </c>
      <c r="J62" s="7"/>
      <c r="K62" s="2"/>
      <c r="L62" s="107"/>
      <c r="M62" s="253"/>
      <c r="N62" s="254"/>
      <c r="O62" s="18" t="s">
        <v>29</v>
      </c>
      <c r="P62" s="172">
        <v>0</v>
      </c>
      <c r="Q62" s="235">
        <v>0</v>
      </c>
      <c r="R62" s="236">
        <v>0</v>
      </c>
      <c r="S62" s="174">
        <f>SUM(P62:Q62)*R62</f>
        <v>0</v>
      </c>
      <c r="T62" s="176" t="s">
        <v>21</v>
      </c>
      <c r="V62" s="288" t="s">
        <v>185</v>
      </c>
      <c r="W62" s="289"/>
      <c r="X62" s="290"/>
      <c r="Y62" s="237">
        <f>+'Item 1 '!Y62</f>
        <v>0</v>
      </c>
      <c r="Z62" s="330">
        <f>ROUND(Z55*Y62,0)</f>
        <v>0</v>
      </c>
      <c r="AA62" s="331"/>
      <c r="AB62" s="2"/>
      <c r="AC62" s="2"/>
      <c r="AD62" s="137"/>
    </row>
    <row r="63" spans="1:29" ht="15" customHeight="1" thickBot="1">
      <c r="A63" s="21"/>
      <c r="B63" s="29"/>
      <c r="C63" s="11"/>
      <c r="D63" s="30"/>
      <c r="E63" s="11"/>
      <c r="F63" s="2"/>
      <c r="G63" s="11"/>
      <c r="H63" s="89"/>
      <c r="J63" s="7"/>
      <c r="K63" s="2"/>
      <c r="L63" s="2"/>
      <c r="M63" s="2"/>
      <c r="N63" s="2"/>
      <c r="O63" s="2"/>
      <c r="P63" s="2"/>
      <c r="Q63" s="2"/>
      <c r="S63" s="2"/>
      <c r="T63" s="8"/>
      <c r="V63" s="15"/>
      <c r="W63" s="255" t="s">
        <v>1</v>
      </c>
      <c r="X63" s="256"/>
      <c r="Y63" s="24">
        <f>SUM(Y62)</f>
        <v>0</v>
      </c>
      <c r="Z63" s="276">
        <f>ROUND(Z62,0)</f>
        <v>0</v>
      </c>
      <c r="AA63" s="277"/>
      <c r="AB63" s="2"/>
      <c r="AC63" s="2"/>
    </row>
    <row r="64" spans="1:29" ht="15" customHeight="1" thickBot="1">
      <c r="A64" s="28" t="s">
        <v>161</v>
      </c>
      <c r="B64" s="29"/>
      <c r="C64" s="18">
        <v>0</v>
      </c>
      <c r="D64" s="19">
        <v>0</v>
      </c>
      <c r="E64" s="19">
        <v>0</v>
      </c>
      <c r="F64" s="87">
        <f>SUM(D64+E64)*$H$85</f>
        <v>0</v>
      </c>
      <c r="G64" s="98">
        <f>SUM(D64:F64)</f>
        <v>0</v>
      </c>
      <c r="H64" s="88">
        <f>C64*G64</f>
        <v>0</v>
      </c>
      <c r="J64" s="7"/>
      <c r="K64" s="2"/>
      <c r="L64" s="107"/>
      <c r="M64" s="253"/>
      <c r="N64" s="254"/>
      <c r="O64" s="18" t="s">
        <v>29</v>
      </c>
      <c r="P64" s="172">
        <v>0</v>
      </c>
      <c r="Q64" s="235">
        <v>0</v>
      </c>
      <c r="R64" s="236">
        <v>0</v>
      </c>
      <c r="S64" s="174">
        <f>SUM(P64:Q64)*R64</f>
        <v>0</v>
      </c>
      <c r="T64" s="176" t="s">
        <v>21</v>
      </c>
      <c r="V64" s="10"/>
      <c r="W64" s="2"/>
      <c r="X64" s="2"/>
      <c r="Y64" s="2"/>
      <c r="AA64" s="2"/>
      <c r="AB64" s="2"/>
      <c r="AC64" s="2"/>
    </row>
    <row r="65" spans="1:29" ht="15" customHeight="1" thickBot="1">
      <c r="A65" s="28"/>
      <c r="B65" s="2"/>
      <c r="C65" s="2"/>
      <c r="D65" s="17"/>
      <c r="E65" s="17"/>
      <c r="F65" s="2"/>
      <c r="G65" s="14"/>
      <c r="H65" s="89"/>
      <c r="J65" s="7"/>
      <c r="K65" s="2"/>
      <c r="L65" s="2"/>
      <c r="M65" s="2"/>
      <c r="N65" s="2"/>
      <c r="O65" s="2"/>
      <c r="P65" s="2"/>
      <c r="Q65" s="2"/>
      <c r="S65" s="2"/>
      <c r="T65" s="8"/>
      <c r="V65" s="257" t="s">
        <v>48</v>
      </c>
      <c r="W65" s="258"/>
      <c r="X65" s="258"/>
      <c r="Y65" s="258"/>
      <c r="Z65" s="258"/>
      <c r="AA65" s="259"/>
      <c r="AB65" s="2"/>
      <c r="AC65" s="2"/>
    </row>
    <row r="66" spans="1:29" ht="15" customHeight="1">
      <c r="A66" s="28" t="s">
        <v>123</v>
      </c>
      <c r="B66" s="29"/>
      <c r="C66" s="18">
        <v>0</v>
      </c>
      <c r="D66" s="19">
        <v>0</v>
      </c>
      <c r="E66" s="19">
        <v>0</v>
      </c>
      <c r="F66" s="87">
        <f>SUM(D66+E66)*$H$85</f>
        <v>0</v>
      </c>
      <c r="G66" s="98">
        <f>SUM(D66:F66)</f>
        <v>0</v>
      </c>
      <c r="H66" s="88">
        <f>C66*G66</f>
        <v>0</v>
      </c>
      <c r="J66" s="7"/>
      <c r="K66" s="2"/>
      <c r="L66" s="107"/>
      <c r="M66" s="253"/>
      <c r="N66" s="254"/>
      <c r="O66" s="18" t="s">
        <v>29</v>
      </c>
      <c r="P66" s="172">
        <v>0</v>
      </c>
      <c r="Q66" s="235">
        <v>0</v>
      </c>
      <c r="R66" s="236">
        <v>0</v>
      </c>
      <c r="S66" s="174">
        <f>SUM(P66:Q66)*R66</f>
        <v>0</v>
      </c>
      <c r="T66" s="176" t="s">
        <v>21</v>
      </c>
      <c r="V66" s="240" t="s">
        <v>145</v>
      </c>
      <c r="W66" s="241"/>
      <c r="X66" s="242"/>
      <c r="Y66" s="243">
        <f>+'Item 1 '!Y66</f>
        <v>0</v>
      </c>
      <c r="Z66" s="283">
        <f>ROUND(Z63+Z55,0)*Y66</f>
        <v>0</v>
      </c>
      <c r="AA66" s="284"/>
      <c r="AB66" s="2"/>
      <c r="AC66" s="2"/>
    </row>
    <row r="67" spans="1:29" ht="15" customHeight="1">
      <c r="A67" s="7"/>
      <c r="B67" s="2"/>
      <c r="C67" s="2"/>
      <c r="D67" s="17"/>
      <c r="E67" s="17"/>
      <c r="F67" s="2"/>
      <c r="G67" s="14"/>
      <c r="H67" s="89"/>
      <c r="J67" s="177"/>
      <c r="K67" s="169"/>
      <c r="L67" s="171"/>
      <c r="M67" s="2"/>
      <c r="N67" s="2"/>
      <c r="O67" s="2"/>
      <c r="P67" s="170"/>
      <c r="Q67" s="171"/>
      <c r="S67" s="169"/>
      <c r="T67" s="178"/>
      <c r="V67" s="278" t="s">
        <v>146</v>
      </c>
      <c r="W67" s="279"/>
      <c r="X67" s="280"/>
      <c r="Y67" s="243">
        <f>+'Item 1 '!Y67</f>
        <v>0</v>
      </c>
      <c r="Z67" s="281">
        <f>ROUND(Z63+Z55,0)*Y67</f>
        <v>0</v>
      </c>
      <c r="AA67" s="282"/>
      <c r="AB67" s="2"/>
      <c r="AC67" s="2"/>
    </row>
    <row r="68" spans="1:29" ht="15" customHeight="1" thickBot="1">
      <c r="A68" s="28" t="s">
        <v>126</v>
      </c>
      <c r="B68" s="29"/>
      <c r="C68" s="18">
        <v>0</v>
      </c>
      <c r="D68" s="19">
        <v>0</v>
      </c>
      <c r="E68" s="19">
        <v>0</v>
      </c>
      <c r="F68" s="87">
        <f>SUM(D68+E68)*$H$85</f>
        <v>0</v>
      </c>
      <c r="G68" s="98">
        <f>SUM(D68:F68)</f>
        <v>0</v>
      </c>
      <c r="H68" s="88">
        <f>C68*G68</f>
        <v>0</v>
      </c>
      <c r="J68" s="7"/>
      <c r="K68" s="2"/>
      <c r="L68" s="107"/>
      <c r="M68" s="253"/>
      <c r="N68" s="254"/>
      <c r="O68" s="18" t="s">
        <v>29</v>
      </c>
      <c r="P68" s="172">
        <v>0</v>
      </c>
      <c r="Q68" s="235">
        <v>0</v>
      </c>
      <c r="R68" s="236">
        <v>0</v>
      </c>
      <c r="S68" s="174">
        <f>SUM(P68:Q68)*R68</f>
        <v>0</v>
      </c>
      <c r="T68" s="176" t="s">
        <v>21</v>
      </c>
      <c r="V68" s="268" t="s">
        <v>147</v>
      </c>
      <c r="W68" s="269"/>
      <c r="X68" s="270"/>
      <c r="Y68" s="243">
        <f>+'Item 1 '!Y68</f>
        <v>0</v>
      </c>
      <c r="Z68" s="251">
        <f>ROUND(Z63+Z55,0)*Y68</f>
        <v>0</v>
      </c>
      <c r="AA68" s="252"/>
      <c r="AB68" s="2"/>
      <c r="AC68" s="2"/>
    </row>
    <row r="69" spans="1:29" ht="15" customHeight="1" thickBot="1">
      <c r="A69" s="7"/>
      <c r="B69" s="2"/>
      <c r="C69" s="2"/>
      <c r="D69" s="17"/>
      <c r="E69" s="17"/>
      <c r="F69" s="2"/>
      <c r="G69" s="14"/>
      <c r="H69" s="89"/>
      <c r="J69" s="177"/>
      <c r="K69" s="169"/>
      <c r="L69" s="171"/>
      <c r="M69" s="2"/>
      <c r="N69" s="2"/>
      <c r="O69" s="170"/>
      <c r="P69" s="170"/>
      <c r="Q69" s="170"/>
      <c r="S69" s="169"/>
      <c r="T69" s="178"/>
      <c r="V69" s="15"/>
      <c r="W69" s="255" t="s">
        <v>1</v>
      </c>
      <c r="X69" s="256"/>
      <c r="Y69" s="3">
        <f>SUM(Y66:Y68)</f>
        <v>0</v>
      </c>
      <c r="Z69" s="276">
        <f>ROUND(Z66+Z67+Z68,0)</f>
        <v>0</v>
      </c>
      <c r="AA69" s="277"/>
      <c r="AB69" s="2"/>
      <c r="AC69" s="2"/>
    </row>
    <row r="70" spans="1:29" ht="15" customHeight="1" thickBot="1">
      <c r="A70" s="28" t="s">
        <v>124</v>
      </c>
      <c r="B70" s="29"/>
      <c r="C70" s="18">
        <v>0</v>
      </c>
      <c r="D70" s="19">
        <v>0</v>
      </c>
      <c r="E70" s="19">
        <v>0</v>
      </c>
      <c r="F70" s="87">
        <f>SUM(D70+E70)*$H$85</f>
        <v>0</v>
      </c>
      <c r="G70" s="98">
        <f>SUM(D70:F70)</f>
        <v>0</v>
      </c>
      <c r="H70" s="88">
        <f>C70*G70</f>
        <v>0</v>
      </c>
      <c r="J70" s="7"/>
      <c r="K70" s="2"/>
      <c r="L70" s="107"/>
      <c r="M70" s="253"/>
      <c r="N70" s="254"/>
      <c r="O70" s="18" t="s">
        <v>29</v>
      </c>
      <c r="P70" s="172">
        <v>0</v>
      </c>
      <c r="Q70" s="235">
        <v>0</v>
      </c>
      <c r="R70" s="236">
        <v>0</v>
      </c>
      <c r="S70" s="174">
        <f>SUM(P70:Q70)*R70</f>
        <v>0</v>
      </c>
      <c r="T70" s="176" t="s">
        <v>21</v>
      </c>
      <c r="V70" s="10"/>
      <c r="W70" s="2"/>
      <c r="X70" s="2"/>
      <c r="Y70" s="2"/>
      <c r="AA70" s="2"/>
      <c r="AB70" s="2"/>
      <c r="AC70" s="2"/>
    </row>
    <row r="71" spans="1:29" ht="15" customHeight="1" thickBot="1">
      <c r="A71" s="7"/>
      <c r="B71" s="2"/>
      <c r="C71" s="2"/>
      <c r="D71" s="17"/>
      <c r="E71" s="17"/>
      <c r="F71" s="2"/>
      <c r="G71" s="14"/>
      <c r="H71" s="89"/>
      <c r="J71" s="7"/>
      <c r="K71" s="2"/>
      <c r="L71" s="2"/>
      <c r="M71" s="2"/>
      <c r="N71" s="2"/>
      <c r="O71" s="2"/>
      <c r="P71" s="2"/>
      <c r="Q71" s="2"/>
      <c r="S71" s="2"/>
      <c r="T71" s="8"/>
      <c r="V71" s="257" t="s">
        <v>75</v>
      </c>
      <c r="W71" s="258"/>
      <c r="X71" s="258"/>
      <c r="Y71" s="258"/>
      <c r="Z71" s="258"/>
      <c r="AA71" s="259"/>
      <c r="AB71" s="2"/>
      <c r="AC71" s="2"/>
    </row>
    <row r="72" spans="1:29" ht="15" customHeight="1" thickBot="1">
      <c r="A72" s="28" t="s">
        <v>125</v>
      </c>
      <c r="B72" s="29"/>
      <c r="C72" s="18">
        <v>0</v>
      </c>
      <c r="D72" s="19">
        <v>0</v>
      </c>
      <c r="E72" s="19">
        <v>0</v>
      </c>
      <c r="F72" s="87">
        <f>SUM(D72+E72)*$H$85</f>
        <v>0</v>
      </c>
      <c r="G72" s="98">
        <f>SUM(D72:F72)</f>
        <v>0</v>
      </c>
      <c r="H72" s="88">
        <f>C72*G72</f>
        <v>0</v>
      </c>
      <c r="J72" s="81" t="s">
        <v>197</v>
      </c>
      <c r="K72" s="2"/>
      <c r="L72" s="2"/>
      <c r="M72" s="2"/>
      <c r="N72" s="2"/>
      <c r="O72" s="2"/>
      <c r="P72" s="2"/>
      <c r="Q72" s="2"/>
      <c r="S72" s="2"/>
      <c r="T72" s="8"/>
      <c r="V72" s="260" t="s">
        <v>189</v>
      </c>
      <c r="W72" s="261"/>
      <c r="X72" s="262"/>
      <c r="Y72" s="237">
        <f>+'Item 1 '!Y72</f>
        <v>0</v>
      </c>
      <c r="Z72" s="312">
        <f>ROUND(Z63+Z55,0)*Y72</f>
        <v>0</v>
      </c>
      <c r="AA72" s="284"/>
      <c r="AB72" s="2"/>
      <c r="AC72" s="2"/>
    </row>
    <row r="73" spans="1:29" ht="15" customHeight="1">
      <c r="A73" s="7"/>
      <c r="B73" s="2"/>
      <c r="C73" s="2"/>
      <c r="D73" s="17"/>
      <c r="E73" s="17"/>
      <c r="F73" s="2"/>
      <c r="G73" s="14"/>
      <c r="H73" s="89"/>
      <c r="J73" s="7"/>
      <c r="K73" s="2"/>
      <c r="L73" s="107"/>
      <c r="M73" s="253"/>
      <c r="N73" s="254"/>
      <c r="O73" s="18" t="s">
        <v>29</v>
      </c>
      <c r="P73" s="172">
        <v>0</v>
      </c>
      <c r="Q73" s="235">
        <v>0</v>
      </c>
      <c r="R73" s="236">
        <v>0</v>
      </c>
      <c r="S73" s="174">
        <f>SUM(P73:Q73)*R73</f>
        <v>0</v>
      </c>
      <c r="T73" s="176" t="s">
        <v>21</v>
      </c>
      <c r="V73" s="278" t="s">
        <v>71</v>
      </c>
      <c r="W73" s="279"/>
      <c r="X73" s="280"/>
      <c r="Y73" s="26">
        <f>+'Item 1 '!Y73</f>
        <v>0</v>
      </c>
      <c r="Z73" s="281">
        <f>ROUND(Z69+Z63+Z55,0)*Y73</f>
        <v>0</v>
      </c>
      <c r="AA73" s="282"/>
      <c r="AB73" s="2"/>
      <c r="AC73" s="2"/>
    </row>
    <row r="74" spans="1:29" ht="15" customHeight="1" thickBot="1">
      <c r="A74" s="28" t="s">
        <v>120</v>
      </c>
      <c r="B74" s="29"/>
      <c r="C74" s="18">
        <v>0</v>
      </c>
      <c r="D74" s="19">
        <v>0</v>
      </c>
      <c r="E74" s="19">
        <v>0</v>
      </c>
      <c r="F74" s="87">
        <f>SUM(D74+E74)*$H$85</f>
        <v>0</v>
      </c>
      <c r="G74" s="98">
        <f>SUM(D74:F74)</f>
        <v>0</v>
      </c>
      <c r="H74" s="88">
        <f>C74*G74</f>
        <v>0</v>
      </c>
      <c r="J74" s="7"/>
      <c r="K74" s="2"/>
      <c r="L74" s="244"/>
      <c r="M74" s="253"/>
      <c r="N74" s="254"/>
      <c r="O74" s="18" t="s">
        <v>29</v>
      </c>
      <c r="P74" s="172">
        <v>0</v>
      </c>
      <c r="Q74" s="235">
        <v>0</v>
      </c>
      <c r="R74" s="236">
        <v>0</v>
      </c>
      <c r="S74" s="174">
        <f>SUM(P74:Q74)*R74</f>
        <v>0</v>
      </c>
      <c r="T74" s="176" t="s">
        <v>21</v>
      </c>
      <c r="V74" s="268" t="s">
        <v>71</v>
      </c>
      <c r="W74" s="269"/>
      <c r="X74" s="270"/>
      <c r="Y74" s="27">
        <f>+'Item 1 '!Y74</f>
        <v>0</v>
      </c>
      <c r="Z74" s="251">
        <f>ROUND(Z69+Z63+Z55,0)*Y74</f>
        <v>0</v>
      </c>
      <c r="AA74" s="252"/>
      <c r="AB74" s="2"/>
      <c r="AC74" s="2"/>
    </row>
    <row r="75" spans="1:29" ht="15" customHeight="1" thickBot="1">
      <c r="A75" s="7"/>
      <c r="B75" s="2"/>
      <c r="C75" s="2"/>
      <c r="D75" s="17"/>
      <c r="E75" s="17"/>
      <c r="F75" s="2"/>
      <c r="G75" s="14"/>
      <c r="H75" s="89"/>
      <c r="J75" s="7"/>
      <c r="K75" s="2"/>
      <c r="L75" s="107"/>
      <c r="M75" s="253"/>
      <c r="N75" s="254"/>
      <c r="O75" s="18" t="s">
        <v>29</v>
      </c>
      <c r="P75" s="172">
        <v>0</v>
      </c>
      <c r="Q75" s="235">
        <v>0</v>
      </c>
      <c r="R75" s="236">
        <v>0</v>
      </c>
      <c r="S75" s="174">
        <f>SUM(P75:Q75)*R75</f>
        <v>0</v>
      </c>
      <c r="T75" s="176" t="s">
        <v>21</v>
      </c>
      <c r="V75" s="245"/>
      <c r="W75" s="238" t="s">
        <v>1</v>
      </c>
      <c r="X75" s="239"/>
      <c r="Y75" s="3">
        <f>SUM(Y72:Y74)</f>
        <v>0</v>
      </c>
      <c r="Z75" s="276">
        <f>ROUND(Z72+Z73+Z74,0)</f>
        <v>0</v>
      </c>
      <c r="AA75" s="277"/>
      <c r="AB75" s="2"/>
      <c r="AC75" s="2"/>
    </row>
    <row r="76" spans="1:29" ht="15" customHeight="1" thickBot="1">
      <c r="A76" s="81" t="s">
        <v>150</v>
      </c>
      <c r="B76" s="2"/>
      <c r="C76" s="2"/>
      <c r="D76" s="17"/>
      <c r="E76" s="17"/>
      <c r="F76" s="2"/>
      <c r="G76" s="14"/>
      <c r="H76" s="89"/>
      <c r="J76" s="7"/>
      <c r="K76" s="2"/>
      <c r="L76" s="107"/>
      <c r="M76" s="253"/>
      <c r="N76" s="254"/>
      <c r="O76" s="18" t="s">
        <v>29</v>
      </c>
      <c r="P76" s="172">
        <v>0</v>
      </c>
      <c r="Q76" s="235">
        <v>0</v>
      </c>
      <c r="R76" s="236">
        <v>0</v>
      </c>
      <c r="S76" s="174">
        <f>SUM(P76:Q76)*R76</f>
        <v>0</v>
      </c>
      <c r="T76" s="176" t="s">
        <v>21</v>
      </c>
      <c r="V76" s="10"/>
      <c r="W76" s="2"/>
      <c r="X76" s="2"/>
      <c r="Y76" s="2"/>
      <c r="AA76" s="2"/>
      <c r="AB76" s="2"/>
      <c r="AC76" s="2"/>
    </row>
    <row r="77" spans="1:29" ht="15" customHeight="1" thickBot="1">
      <c r="A77" s="28" t="s">
        <v>168</v>
      </c>
      <c r="B77" s="29"/>
      <c r="C77" s="18">
        <v>0</v>
      </c>
      <c r="D77" s="19">
        <v>0</v>
      </c>
      <c r="E77" s="19">
        <v>0</v>
      </c>
      <c r="F77" s="87">
        <f>SUM(D77+E77)*$H$85</f>
        <v>0</v>
      </c>
      <c r="G77" s="98">
        <f>SUM(D77:F77)</f>
        <v>0</v>
      </c>
      <c r="H77" s="88">
        <f>C77*G77</f>
        <v>0</v>
      </c>
      <c r="J77" s="7"/>
      <c r="K77" s="2"/>
      <c r="L77" s="107"/>
      <c r="M77" s="253"/>
      <c r="N77" s="254"/>
      <c r="O77" s="18" t="s">
        <v>29</v>
      </c>
      <c r="P77" s="172">
        <v>0</v>
      </c>
      <c r="Q77" s="235">
        <v>0</v>
      </c>
      <c r="R77" s="236">
        <v>0</v>
      </c>
      <c r="S77" s="246">
        <f>SUM(P77:Q77)*R77</f>
        <v>0</v>
      </c>
      <c r="T77" s="247" t="s">
        <v>21</v>
      </c>
      <c r="V77" s="257" t="s">
        <v>148</v>
      </c>
      <c r="W77" s="258"/>
      <c r="X77" s="258"/>
      <c r="Y77" s="258"/>
      <c r="Z77" s="258"/>
      <c r="AA77" s="259"/>
      <c r="AB77" s="2"/>
      <c r="AC77" s="2"/>
    </row>
    <row r="78" spans="1:29" ht="15" customHeight="1">
      <c r="A78" s="28" t="s">
        <v>168</v>
      </c>
      <c r="B78" s="29"/>
      <c r="C78" s="18">
        <v>0</v>
      </c>
      <c r="D78" s="19">
        <v>0</v>
      </c>
      <c r="E78" s="19">
        <v>0</v>
      </c>
      <c r="F78" s="87">
        <f>SUM(D78+E78)*$H$85</f>
        <v>0</v>
      </c>
      <c r="G78" s="98">
        <f>SUM(D78:F78)</f>
        <v>0</v>
      </c>
      <c r="H78" s="88">
        <f>C78*G78</f>
        <v>0</v>
      </c>
      <c r="J78" s="7"/>
      <c r="K78" s="2"/>
      <c r="L78" s="13"/>
      <c r="M78" s="2"/>
      <c r="N78" s="2"/>
      <c r="O78" s="2"/>
      <c r="P78" s="2"/>
      <c r="Q78" s="173"/>
      <c r="R78" s="173" t="s">
        <v>5</v>
      </c>
      <c r="S78" s="175">
        <f>SUM(S73:S77)</f>
        <v>0</v>
      </c>
      <c r="T78" s="16" t="s">
        <v>21</v>
      </c>
      <c r="V78" s="260" t="s">
        <v>143</v>
      </c>
      <c r="W78" s="261"/>
      <c r="X78" s="262"/>
      <c r="Y78" s="243">
        <f>+'Item 1 '!Y78</f>
        <v>0</v>
      </c>
      <c r="Z78" s="283">
        <f>ROUND(Z75+Z69+Z63+Z55,0)*Y78</f>
        <v>0</v>
      </c>
      <c r="AA78" s="284"/>
      <c r="AB78" s="2"/>
      <c r="AC78" s="2"/>
    </row>
    <row r="79" spans="1:29" ht="15" customHeight="1" thickBot="1">
      <c r="A79" s="28" t="s">
        <v>168</v>
      </c>
      <c r="B79" s="29"/>
      <c r="C79" s="18">
        <v>0</v>
      </c>
      <c r="D79" s="19">
        <v>0</v>
      </c>
      <c r="E79" s="19">
        <v>0</v>
      </c>
      <c r="F79" s="87">
        <f>SUM(D79+E79)*$H$85</f>
        <v>0</v>
      </c>
      <c r="G79" s="98">
        <f>SUM(D79:F79)</f>
        <v>0</v>
      </c>
      <c r="H79" s="132">
        <f>C79*G79</f>
        <v>0</v>
      </c>
      <c r="J79" s="81" t="s">
        <v>197</v>
      </c>
      <c r="K79" s="2"/>
      <c r="L79" s="2"/>
      <c r="M79" s="2"/>
      <c r="N79" s="2"/>
      <c r="O79" s="2"/>
      <c r="P79" s="2"/>
      <c r="Q79" s="2"/>
      <c r="R79" s="2"/>
      <c r="S79" s="2"/>
      <c r="T79" s="8"/>
      <c r="V79" s="166" t="s">
        <v>144</v>
      </c>
      <c r="W79" s="167"/>
      <c r="X79" s="168"/>
      <c r="Y79" s="243">
        <f>+'Item 1 '!Y79</f>
        <v>0</v>
      </c>
      <c r="Z79" s="251">
        <f>ROUND(Z75+Z69+Z63+Z55,0)*Y79</f>
        <v>0</v>
      </c>
      <c r="AA79" s="252"/>
      <c r="AB79" s="2"/>
      <c r="AC79" s="2"/>
    </row>
    <row r="80" spans="1:29" ht="15" customHeight="1" thickBot="1">
      <c r="A80" s="7"/>
      <c r="B80" s="2"/>
      <c r="C80" s="2"/>
      <c r="D80" s="2"/>
      <c r="E80" s="2"/>
      <c r="F80" s="327" t="s">
        <v>5</v>
      </c>
      <c r="G80" s="327"/>
      <c r="H80" s="89">
        <f>SUM(H77:H79)</f>
        <v>0</v>
      </c>
      <c r="J80" s="7"/>
      <c r="K80" s="2"/>
      <c r="L80" s="107"/>
      <c r="M80" s="253"/>
      <c r="N80" s="254"/>
      <c r="O80" s="18" t="s">
        <v>29</v>
      </c>
      <c r="P80" s="172">
        <v>0</v>
      </c>
      <c r="Q80" s="235">
        <v>0</v>
      </c>
      <c r="R80" s="236">
        <v>0</v>
      </c>
      <c r="S80" s="174">
        <f>SUM(P80:Q80)*R80</f>
        <v>0</v>
      </c>
      <c r="T80" s="176" t="s">
        <v>21</v>
      </c>
      <c r="V80" s="15"/>
      <c r="W80" s="255" t="s">
        <v>1</v>
      </c>
      <c r="X80" s="256"/>
      <c r="Y80" s="24">
        <f>SUM(Y78:Y79)</f>
        <v>0</v>
      </c>
      <c r="Z80" s="276">
        <f>ROUND(Z78+Z79,0)</f>
        <v>0</v>
      </c>
      <c r="AA80" s="277"/>
      <c r="AB80" s="2"/>
      <c r="AC80" s="2"/>
    </row>
    <row r="81" spans="1:29" ht="15" customHeight="1" thickBot="1">
      <c r="A81" s="291" t="s">
        <v>169</v>
      </c>
      <c r="B81" s="326"/>
      <c r="C81" s="326"/>
      <c r="D81" s="326"/>
      <c r="E81" s="326"/>
      <c r="F81" s="326"/>
      <c r="G81" s="326"/>
      <c r="H81" s="292"/>
      <c r="J81" s="7"/>
      <c r="K81" s="2"/>
      <c r="L81" s="107"/>
      <c r="M81" s="253"/>
      <c r="N81" s="254"/>
      <c r="O81" s="18" t="s">
        <v>29</v>
      </c>
      <c r="P81" s="172">
        <v>0</v>
      </c>
      <c r="Q81" s="235">
        <v>0</v>
      </c>
      <c r="R81" s="236">
        <v>0</v>
      </c>
      <c r="S81" s="174">
        <f>SUM(P81:Q81)*R81</f>
        <v>0</v>
      </c>
      <c r="T81" s="176" t="s">
        <v>21</v>
      </c>
      <c r="V81" s="2"/>
      <c r="AA81" s="2"/>
      <c r="AB81" s="2"/>
      <c r="AC81" s="2"/>
    </row>
    <row r="82" spans="1:29" ht="15" customHeight="1" thickBot="1">
      <c r="A82" s="160" t="s">
        <v>99</v>
      </c>
      <c r="B82" s="161" t="s">
        <v>101</v>
      </c>
      <c r="C82" s="407" t="s">
        <v>102</v>
      </c>
      <c r="D82" s="408"/>
      <c r="E82" s="409"/>
      <c r="F82" s="405" t="s">
        <v>170</v>
      </c>
      <c r="G82" s="406"/>
      <c r="H82" s="158" t="s">
        <v>9</v>
      </c>
      <c r="J82" s="7"/>
      <c r="K82" s="2"/>
      <c r="L82" s="107"/>
      <c r="M82" s="253"/>
      <c r="N82" s="254"/>
      <c r="O82" s="18" t="s">
        <v>29</v>
      </c>
      <c r="P82" s="172">
        <v>0</v>
      </c>
      <c r="Q82" s="235">
        <v>0</v>
      </c>
      <c r="R82" s="236">
        <v>0</v>
      </c>
      <c r="S82" s="174">
        <f>SUM(P82:Q82)*R82</f>
        <v>0</v>
      </c>
      <c r="T82" s="176" t="s">
        <v>21</v>
      </c>
      <c r="V82" s="10"/>
      <c r="W82" s="2"/>
      <c r="X82" s="2"/>
      <c r="Y82" s="2"/>
      <c r="AA82" s="2"/>
      <c r="AB82" s="2"/>
      <c r="AC82" s="2"/>
    </row>
    <row r="83" spans="1:29" ht="14.25" customHeight="1" thickBot="1">
      <c r="A83" s="150">
        <f>+'Item 1 '!A83</f>
        <v>0.062</v>
      </c>
      <c r="B83" s="186">
        <f>+'Item 1 '!B83</f>
        <v>0.008</v>
      </c>
      <c r="C83" s="28" t="s">
        <v>163</v>
      </c>
      <c r="D83" s="163">
        <f>+'Item 1 '!D83</f>
        <v>0</v>
      </c>
      <c r="E83" s="147" t="s">
        <v>165</v>
      </c>
      <c r="F83" s="324">
        <f>+'Item 1 '!F83:G83</f>
        <v>0</v>
      </c>
      <c r="G83" s="325"/>
      <c r="H83" s="159" t="s">
        <v>166</v>
      </c>
      <c r="J83" s="7"/>
      <c r="K83" s="2"/>
      <c r="L83" s="244"/>
      <c r="M83" s="253"/>
      <c r="N83" s="254"/>
      <c r="O83" s="18" t="s">
        <v>29</v>
      </c>
      <c r="P83" s="172">
        <v>0</v>
      </c>
      <c r="Q83" s="235">
        <v>0</v>
      </c>
      <c r="R83" s="236">
        <v>0</v>
      </c>
      <c r="S83" s="174">
        <f>SUM(P83:Q83)*R83</f>
        <v>0</v>
      </c>
      <c r="T83" s="176" t="s">
        <v>21</v>
      </c>
      <c r="V83" s="271" t="s">
        <v>3</v>
      </c>
      <c r="W83" s="272"/>
      <c r="X83" s="273"/>
      <c r="Y83" s="141">
        <f>+Y80+Y75+Y69+Y63</f>
        <v>0</v>
      </c>
      <c r="Z83" s="274">
        <f>ROUND(Z80+Z75+Z69+Z63+Z55,0)</f>
        <v>0</v>
      </c>
      <c r="AA83" s="275"/>
      <c r="AB83" s="56"/>
      <c r="AC83" s="2"/>
    </row>
    <row r="84" spans="1:29" ht="15" customHeight="1" thickBot="1">
      <c r="A84" s="162" t="s">
        <v>100</v>
      </c>
      <c r="B84" s="161" t="s">
        <v>103</v>
      </c>
      <c r="C84" s="7" t="s">
        <v>164</v>
      </c>
      <c r="D84" s="164">
        <f>+'Item 1 '!D84</f>
        <v>0</v>
      </c>
      <c r="E84" s="147" t="s">
        <v>87</v>
      </c>
      <c r="F84" s="424">
        <f>+'Item 1 '!F85:G85</f>
        <v>0</v>
      </c>
      <c r="G84" s="406"/>
      <c r="H84" s="80" t="s">
        <v>167</v>
      </c>
      <c r="J84" s="7"/>
      <c r="K84" s="2"/>
      <c r="L84" s="107"/>
      <c r="M84" s="253"/>
      <c r="N84" s="254"/>
      <c r="O84" s="18" t="s">
        <v>29</v>
      </c>
      <c r="P84" s="172">
        <v>0</v>
      </c>
      <c r="Q84" s="235">
        <v>0</v>
      </c>
      <c r="R84" s="236">
        <v>0</v>
      </c>
      <c r="S84" s="246">
        <f>SUM(P84:Q84)*R84</f>
        <v>0</v>
      </c>
      <c r="T84" s="247" t="s">
        <v>21</v>
      </c>
      <c r="V84" s="263" t="s">
        <v>28</v>
      </c>
      <c r="W84" s="264"/>
      <c r="X84" s="264"/>
      <c r="Y84" s="265"/>
      <c r="Z84" s="328">
        <f>ROUND(Z80+Z79+Z78+Z75+Z74+Z73+Z72+Z69+Z68+Z67+Z66+Z63+Z62+Z56+Z55,0)/2</f>
        <v>0</v>
      </c>
      <c r="AA84" s="329"/>
      <c r="AB84" s="2"/>
      <c r="AC84" s="2"/>
    </row>
    <row r="85" spans="1:29" ht="15" customHeight="1" thickBot="1">
      <c r="A85" s="150">
        <f>+'Item 1 '!A85</f>
        <v>0.0145</v>
      </c>
      <c r="B85" s="186">
        <f>+'Item 1 '!B85</f>
        <v>0</v>
      </c>
      <c r="C85" s="9" t="s">
        <v>162</v>
      </c>
      <c r="D85" s="165">
        <f>+'Item 1 '!D85</f>
        <v>50000</v>
      </c>
      <c r="E85" s="149">
        <f>SUM(D84*D83)/D85</f>
        <v>0</v>
      </c>
      <c r="F85" s="324">
        <v>0</v>
      </c>
      <c r="G85" s="325"/>
      <c r="H85" s="151">
        <f>+F85+F83+B83+B85+A85+A83+E85</f>
        <v>0.08449999999999999</v>
      </c>
      <c r="J85" s="9"/>
      <c r="K85" s="10"/>
      <c r="L85" s="179"/>
      <c r="M85" s="10"/>
      <c r="N85" s="10"/>
      <c r="O85" s="10"/>
      <c r="P85" s="10"/>
      <c r="Q85" s="180"/>
      <c r="R85" s="180" t="s">
        <v>5</v>
      </c>
      <c r="S85" s="181">
        <f>SUM(S80:S84)</f>
        <v>0</v>
      </c>
      <c r="T85" s="182" t="s">
        <v>21</v>
      </c>
      <c r="V85" s="263" t="s">
        <v>157</v>
      </c>
      <c r="W85" s="264"/>
      <c r="X85" s="264"/>
      <c r="Y85" s="265"/>
      <c r="Z85" s="266">
        <f>ROUND(Z83-Z84,0)</f>
        <v>0</v>
      </c>
      <c r="AA85" s="267"/>
      <c r="AB85" s="2"/>
      <c r="AC85" s="2"/>
    </row>
    <row r="86" spans="1:29" ht="15" customHeight="1" thickBot="1">
      <c r="A86" s="217"/>
      <c r="B86" s="217"/>
      <c r="C86" s="209"/>
      <c r="D86" s="219"/>
      <c r="E86" s="217"/>
      <c r="F86" s="217"/>
      <c r="G86" s="217"/>
      <c r="H86" s="220"/>
      <c r="I86" s="209"/>
      <c r="J86" s="209"/>
      <c r="K86" s="209"/>
      <c r="L86" s="210"/>
      <c r="M86" s="209"/>
      <c r="N86" s="209"/>
      <c r="O86" s="221"/>
      <c r="P86" s="221"/>
      <c r="Q86" s="222"/>
      <c r="R86" s="223"/>
      <c r="S86" s="209"/>
      <c r="T86" s="224"/>
      <c r="U86" s="224"/>
      <c r="V86" s="224"/>
      <c r="W86" s="224"/>
      <c r="X86" s="218"/>
      <c r="Y86" s="209"/>
      <c r="Z86" s="209"/>
      <c r="AA86" s="209"/>
      <c r="AB86" s="2"/>
      <c r="AC86" s="2"/>
    </row>
    <row r="87" spans="1:28" ht="15" customHeight="1" thickBot="1">
      <c r="A87" s="45" t="s">
        <v>78</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94"/>
      <c r="AB87" s="2"/>
    </row>
    <row r="88" spans="1:28" ht="15" customHeight="1">
      <c r="A88" s="22">
        <v>1</v>
      </c>
      <c r="B88" s="22"/>
      <c r="C88" s="22"/>
      <c r="D88" s="22"/>
      <c r="E88" s="95"/>
      <c r="F88" s="95"/>
      <c r="G88" s="95"/>
      <c r="H88" s="95"/>
      <c r="I88" s="95"/>
      <c r="J88" s="95"/>
      <c r="K88" s="95"/>
      <c r="L88" s="95"/>
      <c r="M88" s="95"/>
      <c r="N88" s="95"/>
      <c r="O88" s="95"/>
      <c r="P88" s="95"/>
      <c r="Q88" s="95"/>
      <c r="R88" s="95"/>
      <c r="S88" s="95"/>
      <c r="T88" s="95"/>
      <c r="U88" s="95"/>
      <c r="V88" s="95"/>
      <c r="W88" s="95"/>
      <c r="X88" s="95"/>
      <c r="Y88" s="95"/>
      <c r="Z88" s="95"/>
      <c r="AA88" s="95"/>
      <c r="AB88" s="43"/>
    </row>
    <row r="89" spans="1:28" ht="15" customHeight="1">
      <c r="A89" s="22">
        <v>2</v>
      </c>
      <c r="B89" s="22"/>
      <c r="C89" s="22"/>
      <c r="D89" s="22"/>
      <c r="E89" s="96"/>
      <c r="F89" s="96"/>
      <c r="G89" s="96"/>
      <c r="H89" s="96"/>
      <c r="I89" s="96"/>
      <c r="J89" s="96"/>
      <c r="K89" s="96"/>
      <c r="L89" s="96"/>
      <c r="M89" s="96"/>
      <c r="N89" s="96"/>
      <c r="O89" s="96"/>
      <c r="P89" s="96"/>
      <c r="Q89" s="96"/>
      <c r="X89" s="96"/>
      <c r="Y89" s="96"/>
      <c r="Z89" s="96"/>
      <c r="AA89" s="96"/>
      <c r="AB89" s="43"/>
    </row>
    <row r="90" spans="1:28" ht="15" customHeight="1">
      <c r="A90" s="22">
        <v>3</v>
      </c>
      <c r="B90" s="22"/>
      <c r="C90" s="22"/>
      <c r="D90" s="22"/>
      <c r="E90" s="96"/>
      <c r="F90" s="96"/>
      <c r="G90" s="96"/>
      <c r="H90" s="96"/>
      <c r="I90" s="96"/>
      <c r="J90" s="96"/>
      <c r="K90" s="96"/>
      <c r="L90" s="96"/>
      <c r="M90" s="96"/>
      <c r="N90" s="96"/>
      <c r="O90" s="96"/>
      <c r="P90" s="96"/>
      <c r="Q90" s="96"/>
      <c r="X90" s="96"/>
      <c r="Y90" s="96"/>
      <c r="Z90" s="96"/>
      <c r="AA90" s="96"/>
      <c r="AB90" s="43"/>
    </row>
    <row r="91" spans="1:28" ht="15" customHeight="1">
      <c r="A91" s="22">
        <v>4</v>
      </c>
      <c r="B91" s="22"/>
      <c r="C91" s="22"/>
      <c r="D91" s="22"/>
      <c r="E91" s="96"/>
      <c r="F91" s="96"/>
      <c r="G91" s="96"/>
      <c r="H91" s="96"/>
      <c r="I91" s="96"/>
      <c r="J91" s="96"/>
      <c r="K91" s="96"/>
      <c r="L91" s="96"/>
      <c r="M91" s="96"/>
      <c r="N91" s="96"/>
      <c r="O91" s="96"/>
      <c r="P91" s="96"/>
      <c r="Q91" s="96"/>
      <c r="X91" s="96"/>
      <c r="Y91" s="96"/>
      <c r="Z91" s="96"/>
      <c r="AA91" s="96"/>
      <c r="AB91" s="43"/>
    </row>
    <row r="92" spans="1:28" ht="15" customHeight="1">
      <c r="A92" s="22">
        <v>5</v>
      </c>
      <c r="B92" s="22"/>
      <c r="C92" s="22"/>
      <c r="D92" s="22"/>
      <c r="H92" s="96"/>
      <c r="I92" s="96"/>
      <c r="J92" s="96"/>
      <c r="K92" s="96"/>
      <c r="L92" s="96"/>
      <c r="M92" s="96"/>
      <c r="N92" s="96"/>
      <c r="O92" s="96"/>
      <c r="P92" s="96"/>
      <c r="Q92" s="96"/>
      <c r="X92" s="96"/>
      <c r="Y92" s="96"/>
      <c r="Z92" s="96"/>
      <c r="AA92" s="96"/>
      <c r="AB92" s="43"/>
    </row>
    <row r="93" spans="1:28" ht="15" customHeight="1">
      <c r="A93" s="22">
        <v>6</v>
      </c>
      <c r="B93" s="22"/>
      <c r="C93" s="22"/>
      <c r="D93" s="22"/>
      <c r="H93" s="96"/>
      <c r="I93" s="96"/>
      <c r="J93" s="96"/>
      <c r="K93" s="96"/>
      <c r="L93" s="96"/>
      <c r="M93" s="96"/>
      <c r="N93" s="96"/>
      <c r="O93" s="96"/>
      <c r="P93" s="96"/>
      <c r="Q93" s="96"/>
      <c r="X93" s="96"/>
      <c r="Y93" s="96"/>
      <c r="Z93" s="96"/>
      <c r="AA93" s="96"/>
      <c r="AB93" s="43"/>
    </row>
    <row r="94" spans="1:28" ht="15" customHeight="1">
      <c r="A94" s="22">
        <v>7</v>
      </c>
      <c r="B94" s="22"/>
      <c r="C94" s="22"/>
      <c r="D94" s="22"/>
      <c r="E94" s="96"/>
      <c r="F94" s="96"/>
      <c r="G94" s="96"/>
      <c r="H94" s="96"/>
      <c r="I94" s="96"/>
      <c r="J94" s="96"/>
      <c r="K94" s="96"/>
      <c r="L94" s="96"/>
      <c r="M94" s="96"/>
      <c r="N94" s="96"/>
      <c r="O94" s="96"/>
      <c r="P94" s="96"/>
      <c r="Q94" s="96"/>
      <c r="R94" s="96"/>
      <c r="S94" s="96"/>
      <c r="T94" s="96"/>
      <c r="U94" s="96"/>
      <c r="V94" s="96"/>
      <c r="W94" s="96"/>
      <c r="X94" s="96"/>
      <c r="Y94" s="96"/>
      <c r="Z94" s="96"/>
      <c r="AA94" s="96"/>
      <c r="AB94" s="43"/>
    </row>
    <row r="95" spans="1:28" ht="15" customHeight="1">
      <c r="A95" s="22">
        <v>8</v>
      </c>
      <c r="B95" s="22"/>
      <c r="C95" s="22"/>
      <c r="D95" s="22"/>
      <c r="E95" s="96"/>
      <c r="F95" s="96"/>
      <c r="G95" s="96"/>
      <c r="H95" s="96"/>
      <c r="I95" s="96"/>
      <c r="J95" s="96"/>
      <c r="K95" s="96"/>
      <c r="L95" s="96"/>
      <c r="M95" s="96"/>
      <c r="N95" s="96"/>
      <c r="O95" s="96"/>
      <c r="P95" s="96"/>
      <c r="Q95" s="96"/>
      <c r="R95" s="96"/>
      <c r="S95" s="96"/>
      <c r="T95" s="96"/>
      <c r="U95" s="96"/>
      <c r="V95" s="96"/>
      <c r="W95" s="96"/>
      <c r="X95" s="96"/>
      <c r="Y95" s="96"/>
      <c r="Z95" s="96"/>
      <c r="AA95" s="96"/>
      <c r="AB95" s="43"/>
    </row>
    <row r="96" spans="1:28" ht="15" customHeight="1">
      <c r="A96" s="22">
        <v>9</v>
      </c>
      <c r="B96" s="22"/>
      <c r="C96" s="22"/>
      <c r="D96" s="22"/>
      <c r="E96" s="96"/>
      <c r="F96" s="96"/>
      <c r="G96" s="96"/>
      <c r="H96" s="96"/>
      <c r="I96" s="96"/>
      <c r="J96" s="96"/>
      <c r="K96" s="96"/>
      <c r="L96" s="96"/>
      <c r="M96" s="96"/>
      <c r="N96" s="96"/>
      <c r="O96" s="96"/>
      <c r="P96" s="96"/>
      <c r="Q96" s="96"/>
      <c r="R96" s="96"/>
      <c r="S96" s="96"/>
      <c r="T96" s="96"/>
      <c r="U96" s="96"/>
      <c r="V96" s="96"/>
      <c r="W96" s="96"/>
      <c r="X96" s="96"/>
      <c r="Y96" s="96"/>
      <c r="Z96" s="96"/>
      <c r="AA96" s="96"/>
      <c r="AB96" s="43"/>
    </row>
    <row r="97" spans="1:28" ht="15" customHeight="1">
      <c r="A97" s="22">
        <v>10</v>
      </c>
      <c r="B97" s="22"/>
      <c r="C97" s="22"/>
      <c r="D97" s="22"/>
      <c r="E97" s="96"/>
      <c r="F97" s="96"/>
      <c r="G97" s="96"/>
      <c r="H97" s="96"/>
      <c r="I97" s="96"/>
      <c r="J97" s="96"/>
      <c r="K97" s="96"/>
      <c r="L97" s="96"/>
      <c r="M97" s="96"/>
      <c r="N97" s="96"/>
      <c r="O97" s="96"/>
      <c r="P97" s="96"/>
      <c r="Q97" s="96"/>
      <c r="R97" s="96"/>
      <c r="S97" s="96"/>
      <c r="T97" s="96"/>
      <c r="U97" s="96"/>
      <c r="V97" s="96"/>
      <c r="W97" s="96"/>
      <c r="X97" s="96"/>
      <c r="Y97" s="96"/>
      <c r="Z97" s="96"/>
      <c r="AA97" s="96"/>
      <c r="AB97" s="43"/>
    </row>
    <row r="98" spans="1:28" ht="15" customHeight="1">
      <c r="A98" s="22">
        <v>11</v>
      </c>
      <c r="B98" s="22"/>
      <c r="C98" s="22"/>
      <c r="D98" s="22"/>
      <c r="E98" s="96"/>
      <c r="F98" s="96"/>
      <c r="G98" s="96"/>
      <c r="H98" s="96"/>
      <c r="I98" s="96"/>
      <c r="J98" s="96"/>
      <c r="K98" s="96"/>
      <c r="L98" s="96"/>
      <c r="M98" s="96"/>
      <c r="N98" s="96"/>
      <c r="O98" s="96"/>
      <c r="P98" s="96"/>
      <c r="Q98" s="96"/>
      <c r="R98" s="96"/>
      <c r="S98" s="96"/>
      <c r="T98" s="96"/>
      <c r="U98" s="96"/>
      <c r="V98" s="96"/>
      <c r="W98" s="96"/>
      <c r="X98" s="96"/>
      <c r="Y98" s="96"/>
      <c r="Z98" s="96"/>
      <c r="AA98" s="96"/>
      <c r="AB98" s="43"/>
    </row>
    <row r="99" spans="1:28" ht="15" customHeight="1">
      <c r="A99" s="22">
        <v>12</v>
      </c>
      <c r="B99" s="22"/>
      <c r="C99" s="22"/>
      <c r="D99" s="22"/>
      <c r="E99" s="96"/>
      <c r="F99" s="96"/>
      <c r="G99" s="96"/>
      <c r="H99" s="96"/>
      <c r="I99" s="96"/>
      <c r="J99" s="96"/>
      <c r="K99" s="96"/>
      <c r="L99" s="96"/>
      <c r="M99" s="96"/>
      <c r="N99" s="96"/>
      <c r="O99" s="96"/>
      <c r="P99" s="96"/>
      <c r="Q99" s="96"/>
      <c r="R99" s="96"/>
      <c r="S99" s="96"/>
      <c r="T99" s="96"/>
      <c r="U99" s="96"/>
      <c r="V99" s="96"/>
      <c r="W99" s="96"/>
      <c r="X99" s="96"/>
      <c r="Y99" s="96"/>
      <c r="Z99" s="96"/>
      <c r="AA99" s="96"/>
      <c r="AB99" s="43"/>
    </row>
    <row r="100" spans="1:28" ht="15" customHeight="1">
      <c r="A100" s="22">
        <v>13</v>
      </c>
      <c r="B100" s="22"/>
      <c r="C100" s="22"/>
      <c r="D100" s="22"/>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43"/>
    </row>
    <row r="101" spans="1:28" ht="15" customHeight="1">
      <c r="A101" s="22">
        <v>14</v>
      </c>
      <c r="B101" s="22"/>
      <c r="C101" s="22"/>
      <c r="D101" s="22"/>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43"/>
    </row>
    <row r="102" spans="1:28" ht="15" customHeight="1">
      <c r="A102" s="22">
        <v>15</v>
      </c>
      <c r="B102" s="13"/>
      <c r="C102" s="13"/>
      <c r="D102" s="13"/>
      <c r="E102" s="29"/>
      <c r="F102" s="29"/>
      <c r="G102" s="96"/>
      <c r="H102" s="96"/>
      <c r="I102" s="96"/>
      <c r="J102" s="96"/>
      <c r="K102" s="96"/>
      <c r="L102" s="96"/>
      <c r="M102" s="96"/>
      <c r="N102" s="96"/>
      <c r="O102" s="96"/>
      <c r="P102" s="96"/>
      <c r="Q102" s="96"/>
      <c r="R102" s="96"/>
      <c r="S102" s="96"/>
      <c r="T102" s="96"/>
      <c r="U102" s="96"/>
      <c r="V102" s="96"/>
      <c r="W102" s="96"/>
      <c r="X102" s="96"/>
      <c r="Y102" s="96"/>
      <c r="Z102" s="96"/>
      <c r="AA102" s="96"/>
      <c r="AB102" s="43"/>
    </row>
    <row r="103" spans="2:6" ht="15">
      <c r="B103" s="2"/>
      <c r="C103" s="2"/>
      <c r="D103" s="2"/>
      <c r="E103" s="2"/>
      <c r="F103" s="2"/>
    </row>
    <row r="104" spans="2:6" ht="15">
      <c r="B104" s="2"/>
      <c r="C104" s="23"/>
      <c r="D104" s="23"/>
      <c r="E104" s="23"/>
      <c r="F104" s="2"/>
    </row>
    <row r="105" spans="2:6" ht="15">
      <c r="B105" s="2"/>
      <c r="C105" s="29"/>
      <c r="D105" s="29"/>
      <c r="E105" s="5"/>
      <c r="F105" s="2"/>
    </row>
    <row r="106" spans="2:6" ht="15">
      <c r="B106" s="2"/>
      <c r="C106" s="2"/>
      <c r="D106" s="2"/>
      <c r="E106" s="4"/>
      <c r="F106" s="2"/>
    </row>
    <row r="107" spans="2:6" ht="15">
      <c r="B107" s="2"/>
      <c r="C107" s="29"/>
      <c r="D107" s="29"/>
      <c r="E107" s="5"/>
      <c r="F107" s="2"/>
    </row>
    <row r="108" spans="2:6" ht="15">
      <c r="B108" s="2"/>
      <c r="C108" s="29"/>
      <c r="D108" s="29"/>
      <c r="E108" s="5"/>
      <c r="F108" s="2"/>
    </row>
    <row r="109" spans="2:6" ht="15">
      <c r="B109" s="2"/>
      <c r="C109" s="29"/>
      <c r="D109" s="29"/>
      <c r="E109" s="17"/>
      <c r="F109" s="2"/>
    </row>
    <row r="110" spans="2:6" ht="15">
      <c r="B110" s="2"/>
      <c r="C110" s="2"/>
      <c r="D110" s="2"/>
      <c r="E110" s="2"/>
      <c r="F110" s="2"/>
    </row>
    <row r="111" spans="2:6" ht="15">
      <c r="B111" s="2"/>
      <c r="C111" s="23"/>
      <c r="D111" s="23"/>
      <c r="E111" s="157"/>
      <c r="F111" s="2"/>
    </row>
    <row r="112" spans="2:6" ht="15">
      <c r="B112" s="2"/>
      <c r="C112" s="2"/>
      <c r="D112" s="2"/>
      <c r="E112" s="2"/>
      <c r="F112" s="2"/>
    </row>
    <row r="114" spans="3:5" ht="15">
      <c r="C114" s="22"/>
      <c r="D114" s="22"/>
      <c r="E114" s="96"/>
    </row>
    <row r="115" spans="3:5" ht="15">
      <c r="C115" s="323"/>
      <c r="D115" s="323"/>
      <c r="E115" s="6"/>
    </row>
    <row r="116" spans="3:5" ht="15">
      <c r="C116" s="323"/>
      <c r="D116" s="323"/>
      <c r="E116" s="6"/>
    </row>
    <row r="117" ht="15">
      <c r="E117" s="142"/>
    </row>
    <row r="118" spans="3:5" ht="15">
      <c r="C118" s="323"/>
      <c r="D118" s="323"/>
      <c r="E118" s="6"/>
    </row>
    <row r="120" spans="3:5" ht="15">
      <c r="C120" s="323"/>
      <c r="D120" s="323"/>
      <c r="E120" s="143"/>
    </row>
    <row r="122" spans="3:5" ht="15">
      <c r="C122" s="144"/>
      <c r="D122" s="144"/>
      <c r="E122" s="145"/>
    </row>
  </sheetData>
  <sheetProtection/>
  <mergeCells count="248">
    <mergeCell ref="A1:C1"/>
    <mergeCell ref="D1:G1"/>
    <mergeCell ref="H1:I1"/>
    <mergeCell ref="J1:K1"/>
    <mergeCell ref="L1:AA2"/>
    <mergeCell ref="A2:C2"/>
    <mergeCell ref="D2:E2"/>
    <mergeCell ref="H2:I2"/>
    <mergeCell ref="AN2:AX2"/>
    <mergeCell ref="A3:AA3"/>
    <mergeCell ref="A4:R4"/>
    <mergeCell ref="S4:AA4"/>
    <mergeCell ref="A5:C5"/>
    <mergeCell ref="A6:B6"/>
    <mergeCell ref="D6:F6"/>
    <mergeCell ref="H6:I6"/>
    <mergeCell ref="K6:N6"/>
    <mergeCell ref="P6:Q6"/>
    <mergeCell ref="A7:B7"/>
    <mergeCell ref="D7:F7"/>
    <mergeCell ref="H7:I7"/>
    <mergeCell ref="K7:N7"/>
    <mergeCell ref="P7:Q7"/>
    <mergeCell ref="T7:V7"/>
    <mergeCell ref="H8:I8"/>
    <mergeCell ref="K8:N8"/>
    <mergeCell ref="P8:Q8"/>
    <mergeCell ref="T8:V8"/>
    <mergeCell ref="T6:V6"/>
    <mergeCell ref="X6:Z6"/>
    <mergeCell ref="X7:Z7"/>
    <mergeCell ref="X8:Z8"/>
    <mergeCell ref="A9:B9"/>
    <mergeCell ref="D9:F9"/>
    <mergeCell ref="H9:I9"/>
    <mergeCell ref="K9:N9"/>
    <mergeCell ref="P9:Q9"/>
    <mergeCell ref="T9:V9"/>
    <mergeCell ref="X9:Z9"/>
    <mergeCell ref="A8:B8"/>
    <mergeCell ref="D8:F8"/>
    <mergeCell ref="T11:V11"/>
    <mergeCell ref="X11:Z11"/>
    <mergeCell ref="A10:B10"/>
    <mergeCell ref="D10:F10"/>
    <mergeCell ref="H10:I10"/>
    <mergeCell ref="K10:N10"/>
    <mergeCell ref="P10:Q10"/>
    <mergeCell ref="X12:Z12"/>
    <mergeCell ref="T10:V10"/>
    <mergeCell ref="H12:I12"/>
    <mergeCell ref="K12:N12"/>
    <mergeCell ref="P12:Q12"/>
    <mergeCell ref="T12:V12"/>
    <mergeCell ref="X10:Z10"/>
    <mergeCell ref="T13:V13"/>
    <mergeCell ref="A11:B11"/>
    <mergeCell ref="D11:F11"/>
    <mergeCell ref="H11:I11"/>
    <mergeCell ref="K11:N11"/>
    <mergeCell ref="P11:Q11"/>
    <mergeCell ref="A12:B12"/>
    <mergeCell ref="D12:F12"/>
    <mergeCell ref="A14:B14"/>
    <mergeCell ref="D14:F14"/>
    <mergeCell ref="H14:I14"/>
    <mergeCell ref="K14:N14"/>
    <mergeCell ref="A13:B13"/>
    <mergeCell ref="D13:F13"/>
    <mergeCell ref="H13:I13"/>
    <mergeCell ref="K13:N13"/>
    <mergeCell ref="D15:F15"/>
    <mergeCell ref="H15:I15"/>
    <mergeCell ref="K15:N15"/>
    <mergeCell ref="P15:Q15"/>
    <mergeCell ref="T15:V17"/>
    <mergeCell ref="X13:Z13"/>
    <mergeCell ref="P14:Q14"/>
    <mergeCell ref="T14:V14"/>
    <mergeCell ref="X14:Z14"/>
    <mergeCell ref="P13:Q13"/>
    <mergeCell ref="X15:Z15"/>
    <mergeCell ref="A16:B16"/>
    <mergeCell ref="D16:F16"/>
    <mergeCell ref="A17:B17"/>
    <mergeCell ref="D17:F17"/>
    <mergeCell ref="H17:I17"/>
    <mergeCell ref="K17:N17"/>
    <mergeCell ref="P17:Q17"/>
    <mergeCell ref="X17:Z17"/>
    <mergeCell ref="A15:B15"/>
    <mergeCell ref="U20:X20"/>
    <mergeCell ref="H21:I21"/>
    <mergeCell ref="M21:N21"/>
    <mergeCell ref="Q21:R21"/>
    <mergeCell ref="H16:I16"/>
    <mergeCell ref="K16:N16"/>
    <mergeCell ref="P16:Q16"/>
    <mergeCell ref="X16:Z16"/>
    <mergeCell ref="Y21:AA21"/>
    <mergeCell ref="B22:E22"/>
    <mergeCell ref="B23:E23"/>
    <mergeCell ref="Y23:Z23"/>
    <mergeCell ref="B24:E24"/>
    <mergeCell ref="Y24:Z24"/>
    <mergeCell ref="B20:E21"/>
    <mergeCell ref="F20:G21"/>
    <mergeCell ref="H20:L20"/>
    <mergeCell ref="M20:P20"/>
    <mergeCell ref="Q20:T20"/>
    <mergeCell ref="B25:E25"/>
    <mergeCell ref="Y25:Z25"/>
    <mergeCell ref="B26:E26"/>
    <mergeCell ref="Y26:Z26"/>
    <mergeCell ref="B27:E27"/>
    <mergeCell ref="Y27:Z27"/>
    <mergeCell ref="B28:E28"/>
    <mergeCell ref="Y28:Z28"/>
    <mergeCell ref="B29:E29"/>
    <mergeCell ref="B30:E30"/>
    <mergeCell ref="Y30:Z30"/>
    <mergeCell ref="B31:E31"/>
    <mergeCell ref="Y31:Z31"/>
    <mergeCell ref="B32:E32"/>
    <mergeCell ref="Y32:Z32"/>
    <mergeCell ref="B33:E33"/>
    <mergeCell ref="Y33:Z33"/>
    <mergeCell ref="B34:E34"/>
    <mergeCell ref="Y34:Z34"/>
    <mergeCell ref="B35:E35"/>
    <mergeCell ref="Y35:Z35"/>
    <mergeCell ref="B36:E36"/>
    <mergeCell ref="Y36:Z36"/>
    <mergeCell ref="B37:E37"/>
    <mergeCell ref="Y37:Z37"/>
    <mergeCell ref="B38:E38"/>
    <mergeCell ref="Y38:Z38"/>
    <mergeCell ref="B39:E39"/>
    <mergeCell ref="Y39:Z39"/>
    <mergeCell ref="B40:E40"/>
    <mergeCell ref="Y40:Z40"/>
    <mergeCell ref="B41:E41"/>
    <mergeCell ref="Y41:Z41"/>
    <mergeCell ref="B42:E42"/>
    <mergeCell ref="Y42:Z42"/>
    <mergeCell ref="B43:E43"/>
    <mergeCell ref="Y43:Z43"/>
    <mergeCell ref="B44:E44"/>
    <mergeCell ref="B45:E45"/>
    <mergeCell ref="Y45:Z45"/>
    <mergeCell ref="B46:E46"/>
    <mergeCell ref="Y46:Z46"/>
    <mergeCell ref="B47:E47"/>
    <mergeCell ref="Y47:Z47"/>
    <mergeCell ref="J52:K52"/>
    <mergeCell ref="M52:O52"/>
    <mergeCell ref="Q52:S52"/>
    <mergeCell ref="B48:E48"/>
    <mergeCell ref="Y48:Z48"/>
    <mergeCell ref="B49:E49"/>
    <mergeCell ref="Y49:Z49"/>
    <mergeCell ref="B50:E50"/>
    <mergeCell ref="Y50:Z50"/>
    <mergeCell ref="A54:H54"/>
    <mergeCell ref="A55:B55"/>
    <mergeCell ref="J54:T54"/>
    <mergeCell ref="V54:AA54"/>
    <mergeCell ref="J55:T55"/>
    <mergeCell ref="A51:G52"/>
    <mergeCell ref="J51:K51"/>
    <mergeCell ref="M51:O51"/>
    <mergeCell ref="Q51:S51"/>
    <mergeCell ref="U51:V51"/>
    <mergeCell ref="Z72:AA72"/>
    <mergeCell ref="V72:X72"/>
    <mergeCell ref="Z68:AA68"/>
    <mergeCell ref="Z62:AA62"/>
    <mergeCell ref="A56:B56"/>
    <mergeCell ref="C56:H56"/>
    <mergeCell ref="Z56:AA56"/>
    <mergeCell ref="A57:B57"/>
    <mergeCell ref="J57:K57"/>
    <mergeCell ref="Z57:AA57"/>
    <mergeCell ref="V83:X83"/>
    <mergeCell ref="Z78:AA78"/>
    <mergeCell ref="F80:G80"/>
    <mergeCell ref="Z80:AA80"/>
    <mergeCell ref="M75:N75"/>
    <mergeCell ref="Z75:AA75"/>
    <mergeCell ref="A81:H81"/>
    <mergeCell ref="C82:E82"/>
    <mergeCell ref="F82:G82"/>
    <mergeCell ref="F83:G83"/>
    <mergeCell ref="M81:N81"/>
    <mergeCell ref="M82:N82"/>
    <mergeCell ref="M83:N83"/>
    <mergeCell ref="C116:D116"/>
    <mergeCell ref="C118:D118"/>
    <mergeCell ref="C120:D120"/>
    <mergeCell ref="F84:G84"/>
    <mergeCell ref="Z84:AA84"/>
    <mergeCell ref="F85:G85"/>
    <mergeCell ref="C115:D115"/>
    <mergeCell ref="V55:Y55"/>
    <mergeCell ref="Z55:AA55"/>
    <mergeCell ref="J56:T56"/>
    <mergeCell ref="V56:Y56"/>
    <mergeCell ref="M57:N57"/>
    <mergeCell ref="S57:T57"/>
    <mergeCell ref="V57:Y57"/>
    <mergeCell ref="M60:N60"/>
    <mergeCell ref="V60:AA60"/>
    <mergeCell ref="V61:AA61"/>
    <mergeCell ref="M62:N62"/>
    <mergeCell ref="V62:X62"/>
    <mergeCell ref="W63:X63"/>
    <mergeCell ref="Z63:AA63"/>
    <mergeCell ref="M64:N64"/>
    <mergeCell ref="V65:AA65"/>
    <mergeCell ref="M66:N66"/>
    <mergeCell ref="Z66:AA66"/>
    <mergeCell ref="V67:X67"/>
    <mergeCell ref="Z67:AA67"/>
    <mergeCell ref="M68:N68"/>
    <mergeCell ref="V68:X68"/>
    <mergeCell ref="W69:X69"/>
    <mergeCell ref="Z69:AA69"/>
    <mergeCell ref="M70:N70"/>
    <mergeCell ref="V71:AA71"/>
    <mergeCell ref="Z79:AA79"/>
    <mergeCell ref="M80:N80"/>
    <mergeCell ref="W80:X80"/>
    <mergeCell ref="M73:N73"/>
    <mergeCell ref="V73:X73"/>
    <mergeCell ref="Z73:AA73"/>
    <mergeCell ref="M74:N74"/>
    <mergeCell ref="V74:X74"/>
    <mergeCell ref="Z74:AA74"/>
    <mergeCell ref="Z83:AA83"/>
    <mergeCell ref="M84:N84"/>
    <mergeCell ref="V84:Y84"/>
    <mergeCell ref="V85:Y85"/>
    <mergeCell ref="Z85:AA85"/>
    <mergeCell ref="F44:L44"/>
    <mergeCell ref="M76:N76"/>
    <mergeCell ref="M77:N77"/>
    <mergeCell ref="V77:AA77"/>
    <mergeCell ref="V78:X78"/>
  </mergeCells>
  <conditionalFormatting sqref="AB50 AA23:AA43 Z29 P51:P52 T51:T52 X51:X52 F23:X43 F45:X50 AA45:AA50">
    <cfRule type="expression" priority="32" dxfId="47" stopIfTrue="1">
      <formula>#REF!&gt;0</formula>
    </cfRule>
    <cfRule type="expression" priority="33" dxfId="47" stopIfTrue="1">
      <formula>#REF!&lt;0</formula>
    </cfRule>
  </conditionalFormatting>
  <conditionalFormatting sqref="Y20 A20">
    <cfRule type="expression" priority="30" dxfId="47" stopIfTrue="1">
      <formula>#REF!&gt;0</formula>
    </cfRule>
    <cfRule type="expression" priority="31" dxfId="47" stopIfTrue="1">
      <formula>#REF!&lt;0</formula>
    </cfRule>
  </conditionalFormatting>
  <conditionalFormatting sqref="A2:G2 A1:C1">
    <cfRule type="expression" priority="24" dxfId="2" stopIfTrue="1">
      <formula>$AW$13&lt;&gt;0</formula>
    </cfRule>
  </conditionalFormatting>
  <conditionalFormatting sqref="J2">
    <cfRule type="expression" priority="23" dxfId="2" stopIfTrue="1">
      <formula>$AW$13&lt;&gt;0</formula>
    </cfRule>
  </conditionalFormatting>
  <conditionalFormatting sqref="F44 M44:X44 AA44">
    <cfRule type="expression" priority="6" dxfId="47" stopIfTrue="1">
      <formula>#REF!&gt;0</formula>
    </cfRule>
    <cfRule type="expression" priority="7" dxfId="47" stopIfTrue="1">
      <formula>#REF!&lt;0</formula>
    </cfRule>
  </conditionalFormatting>
  <conditionalFormatting sqref="D1">
    <cfRule type="expression" priority="8" dxfId="2" stopIfTrue="1">
      <formula>$AW$13&lt;&gt;0</formula>
    </cfRule>
  </conditionalFormatting>
  <conditionalFormatting sqref="Z57:AA57">
    <cfRule type="cellIs" priority="3" dxfId="0" operator="equal" stopIfTrue="1">
      <formula>0</formula>
    </cfRule>
    <cfRule type="cellIs" priority="4" dxfId="2" operator="notEqual" stopIfTrue="1">
      <formula>0</formula>
    </cfRule>
  </conditionalFormatting>
  <conditionalFormatting sqref="Z85:AA85">
    <cfRule type="cellIs" priority="1" dxfId="0" operator="equal" stopIfTrue="1">
      <formula>0</formula>
    </cfRule>
    <cfRule type="cellIs" priority="2" dxfId="2" operator="notEqual" stopIfTrue="1">
      <formula>0</formula>
    </cfRule>
  </conditionalFormatting>
  <conditionalFormatting sqref="Y72:Z72">
    <cfRule type="cellIs" priority="5" dxfId="49" operator="equal" stopIfTrue="1">
      <formula>$AN$14</formula>
    </cfRule>
  </conditionalFormatting>
  <dataValidations count="7">
    <dataValidation type="list" allowBlank="1" showInputMessage="1" showErrorMessage="1" sqref="P17">
      <formula1>$AS$4:$AS$8</formula1>
    </dataValidation>
    <dataValidation type="list" allowBlank="1" showInputMessage="1" showErrorMessage="1" sqref="P15">
      <formula1>$AW$4:$AW$9</formula1>
    </dataValidation>
    <dataValidation type="list" allowBlank="1" showInputMessage="1" showErrorMessage="1" sqref="P13">
      <formula1>$AP$7:$AP$9</formula1>
    </dataValidation>
    <dataValidation type="list" allowBlank="1" showInputMessage="1" showErrorMessage="1" sqref="P11">
      <formula1>$AN$7:$AN$10</formula1>
    </dataValidation>
    <dataValidation type="list" allowBlank="1" showInputMessage="1" showErrorMessage="1" sqref="T13 X15 X17:X18 X13">
      <formula1>$AN$3:$AN$4</formula1>
    </dataValidation>
    <dataValidation type="list" allowBlank="1" showInputMessage="1" showErrorMessage="1" sqref="O73:O77 O60 O62 O64 O66 O68 O70 O80:O84">
      <formula1>$AZ$3:$AZ$6</formula1>
    </dataValidation>
    <dataValidation type="list" allowBlank="1" showInputMessage="1" showErrorMessage="1" sqref="M44">
      <formula1>$AP$1:$AP$3</formula1>
    </dataValidation>
  </dataValidations>
  <hyperlinks>
    <hyperlink ref="C56" r:id="rId1" display="http://www.wdol.gov/dba.aspx#14"/>
    <hyperlink ref="J56" r:id="rId2" display="http://140.194.76.129/publications/eng-pamphlets/EP_1110-1-8/toc.html"/>
  </hyperlinks>
  <printOptions horizontalCentered="1"/>
  <pageMargins left="0.3" right="0.17" top="0.52" bottom="0.52" header="0.27" footer="0.3"/>
  <pageSetup fitToHeight="0" fitToWidth="1" horizontalDpi="600" verticalDpi="600" orientation="landscape" paperSize="3" scale="77" r:id="rId5"/>
  <headerFooter alignWithMargins="0">
    <oddFooter>&amp;L&amp;D&amp;T&amp;CPage &amp;P of &amp;N</oddFooter>
  </headerFooter>
  <rowBreaks count="1" manualBreakCount="1">
    <brk id="53" max="26"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Estimate Form</dc:title>
  <dc:subject/>
  <dc:creator>National Park Service - Denver Service Center</dc:creator>
  <cp:keywords>Contractor Estimate Form</cp:keywords>
  <dc:description>Contractor Estimate Form</dc:description>
  <cp:lastModifiedBy>Elaine Lau</cp:lastModifiedBy>
  <cp:lastPrinted>2013-02-08T20:01:19Z</cp:lastPrinted>
  <dcterms:created xsi:type="dcterms:W3CDTF">2002-07-24T15:33:17Z</dcterms:created>
  <dcterms:modified xsi:type="dcterms:W3CDTF">2013-02-08T20:24:04Z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