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1340" windowHeight="6540" activeTab="0"/>
  </bookViews>
  <sheets>
    <sheet name="Item 1 " sheetId="1" r:id="rId1"/>
    <sheet name="Item 2" sheetId="2" r:id="rId2"/>
    <sheet name="Item 3" sheetId="3" r:id="rId3"/>
    <sheet name="Item 4" sheetId="4" r:id="rId4"/>
    <sheet name="Item 5" sheetId="5" r:id="rId5"/>
    <sheet name="Item 6" sheetId="6" r:id="rId6"/>
    <sheet name="Item 7" sheetId="7" r:id="rId7"/>
    <sheet name="Item 8" sheetId="8" r:id="rId8"/>
    <sheet name="Item 9" sheetId="9" r:id="rId9"/>
    <sheet name="Item 10" sheetId="10" r:id="rId10"/>
    <sheet name="Mod Summary" sheetId="11" r:id="rId11"/>
  </sheets>
  <definedNames>
    <definedName name="_xlnm.Print_Area" localSheetId="0">'Item 1 '!$A$1:$AA$100</definedName>
    <definedName name="_xlnm.Print_Area" localSheetId="9">'Item 10'!$A$1:$AA$100</definedName>
    <definedName name="_xlnm.Print_Area" localSheetId="1">'Item 2'!$A$1:$AA$100</definedName>
    <definedName name="_xlnm.Print_Area" localSheetId="2">'Item 3'!$A$1:$AA$100</definedName>
    <definedName name="_xlnm.Print_Area" localSheetId="3">'Item 4'!$A$1:$AA$100</definedName>
    <definedName name="_xlnm.Print_Area" localSheetId="4">'Item 5'!$A$1:$AA$100</definedName>
    <definedName name="_xlnm.Print_Area" localSheetId="5">'Item 6'!$A$1:$AA$100</definedName>
    <definedName name="_xlnm.Print_Area" localSheetId="6">'Item 7'!$A$1:$AA$100</definedName>
    <definedName name="_xlnm.Print_Area" localSheetId="7">'Item 8'!$A$1:$AA$100</definedName>
    <definedName name="_xlnm.Print_Area" localSheetId="8">'Item 9'!$A$1:$AA$100</definedName>
  </definedNames>
  <calcPr fullCalcOnLoad="1"/>
</workbook>
</file>

<file path=xl/comments1.xml><?xml version="1.0" encoding="utf-8"?>
<comments xmlns="http://schemas.openxmlformats.org/spreadsheetml/2006/main">
  <authors>
    <author>cosgood</author>
    <author>Chris Osgood</author>
  </authors>
  <commentList>
    <comment ref="K6" authorId="0">
      <text>
        <r>
          <rPr>
            <sz val="9"/>
            <rFont val="Tahoma"/>
            <family val="2"/>
          </rPr>
          <t>List the name of the Contractor here</t>
        </r>
      </text>
    </comment>
    <comment ref="P6" authorId="0">
      <text>
        <r>
          <rPr>
            <sz val="9"/>
            <rFont val="Tahoma"/>
            <family val="2"/>
          </rPr>
          <t>Insert date of work start.  If longer then 30 day from time of estimate, then apply appropriate escalation contingency below.</t>
        </r>
      </text>
    </comment>
    <comment ref="D8" authorId="0">
      <text>
        <r>
          <rPr>
            <sz val="9"/>
            <rFont val="Tahoma"/>
            <family val="2"/>
          </rPr>
          <t xml:space="preserve">Insert Davis Bacon Decision here in format shown.  When accessing Davis Bacon Website use this format in "Refine your query" Search box to find the correct contract decision 
</t>
        </r>
      </text>
    </comment>
    <comment ref="K8" authorId="0">
      <text>
        <r>
          <rPr>
            <sz val="9"/>
            <rFont val="Tahoma"/>
            <family val="2"/>
          </rPr>
          <t>Insert Contractor's estimator or contact
 here</t>
        </r>
      </text>
    </comment>
    <comment ref="P8" authorId="0">
      <text>
        <r>
          <rPr>
            <sz val="9"/>
            <rFont val="Tahoma"/>
            <family val="2"/>
          </rPr>
          <t>Insert number of working days work is expected to take.  This allows a check for total crew hours required.</t>
        </r>
        <r>
          <rPr>
            <b/>
            <sz val="9"/>
            <rFont val="Tahoma"/>
            <family val="2"/>
          </rPr>
          <t xml:space="preserve">
</t>
        </r>
        <r>
          <rPr>
            <sz val="9"/>
            <rFont val="Tahoma"/>
            <family val="2"/>
          </rPr>
          <t xml:space="preserve">
</t>
        </r>
      </text>
    </comment>
    <comment ref="D10" authorId="0">
      <text>
        <r>
          <rPr>
            <sz val="9"/>
            <rFont val="Tahoma"/>
            <family val="2"/>
          </rPr>
          <t xml:space="preserve">Scan actual solictation and save in the project file, then Insert HYPERLINK here to access actual solication.  
</t>
        </r>
      </text>
    </comment>
    <comment ref="H10" authorId="0">
      <text>
        <r>
          <rPr>
            <sz val="9"/>
            <rFont val="Tahoma"/>
            <family val="2"/>
          </rPr>
          <t>Insert the Contract Line Item Number "CLIN" here which should be a consecutive number from previous MOD's.</t>
        </r>
      </text>
    </comment>
    <comment ref="P10" authorId="0">
      <text>
        <r>
          <rPr>
            <sz val="9"/>
            <rFont val="Tahoma"/>
            <family val="2"/>
          </rPr>
          <t xml:space="preserve">If extreme weather is expected then costs associated with it should be specifically called out with in the estimate. </t>
        </r>
      </text>
    </comment>
    <comment ref="A12" authorId="0">
      <text>
        <r>
          <rPr>
            <sz val="9"/>
            <rFont val="Tahoma"/>
            <family val="2"/>
          </rPr>
          <t>This is critical for determine which Davis Bacon rates to use.</t>
        </r>
      </text>
    </comment>
    <comment ref="D12" authorId="0">
      <text>
        <r>
          <rPr>
            <sz val="9"/>
            <rFont val="Tahoma"/>
            <family val="2"/>
          </rPr>
          <t xml:space="preserve">If this is design build then special attention must be given to any potential added design fees. This is critical when modification occur during the design phase of the design build phase.  This does not apply when design build bid.  In the design build case select NO.  If fees are required select YES and then add at the design fee  cell in the summary.
</t>
        </r>
      </text>
    </comment>
    <comment ref="K12" authorId="0">
      <text>
        <r>
          <rPr>
            <sz val="9"/>
            <rFont val="Tahoma"/>
            <family val="2"/>
          </rPr>
          <t>List the name of the Architect's Company here</t>
        </r>
      </text>
    </comment>
    <comment ref="P12" authorId="0">
      <text>
        <r>
          <rPr>
            <sz val="9"/>
            <rFont val="Tahoma"/>
            <family val="2"/>
          </rPr>
          <t>If work is to be done during the night, labor rates are to be adjusted and any associated general conditions are to be added into the estimate at the direct line item level.</t>
        </r>
        <r>
          <rPr>
            <b/>
            <sz val="9"/>
            <rFont val="Tahoma"/>
            <family val="2"/>
          </rPr>
          <t xml:space="preserve">
</t>
        </r>
      </text>
    </comment>
    <comment ref="A14" authorId="0">
      <text>
        <r>
          <rPr>
            <sz val="9"/>
            <rFont val="Tahoma"/>
            <family val="2"/>
          </rPr>
          <t>This is required to determine Davis/Bacon Rates</t>
        </r>
      </text>
    </comment>
    <comment ref="K14" authorId="0">
      <text>
        <r>
          <rPr>
            <sz val="9"/>
            <rFont val="Tahoma"/>
            <family val="2"/>
          </rPr>
          <t>Insert Architect's  name
 here</t>
        </r>
      </text>
    </comment>
    <comment ref="P14" authorId="0">
      <text>
        <r>
          <rPr>
            <sz val="9"/>
            <rFont val="Tahoma"/>
            <family val="2"/>
          </rPr>
          <t>Costs associated with any items listed here must be accounted for within the direct costs of the estimate.</t>
        </r>
      </text>
    </comment>
    <comment ref="T14" authorId="0">
      <text>
        <r>
          <rPr>
            <sz val="9"/>
            <rFont val="Tahoma"/>
            <family val="2"/>
          </rPr>
          <t>File path will show up automatically where ever this estimate is saved by the individual using this template.</t>
        </r>
        <r>
          <rPr>
            <b/>
            <sz val="9"/>
            <rFont val="Tahoma"/>
            <family val="2"/>
          </rPr>
          <t xml:space="preserve">
</t>
        </r>
        <r>
          <rPr>
            <sz val="9"/>
            <rFont val="Tahoma"/>
            <family val="2"/>
          </rPr>
          <t xml:space="preserve">
</t>
        </r>
      </text>
    </comment>
    <comment ref="P16" authorId="0">
      <text>
        <r>
          <rPr>
            <sz val="9"/>
            <rFont val="Tahoma"/>
            <family val="2"/>
          </rPr>
          <t>Pricing for this to be included with direct pricing by line item in labor, material, and  equipment.  This should not be a percentage</t>
        </r>
      </text>
    </comment>
    <comment ref="B19" authorId="0">
      <text>
        <r>
          <rPr>
            <sz val="9"/>
            <rFont val="Tahoma"/>
            <family val="2"/>
          </rPr>
          <t xml:space="preserve">Insert "Construction Activities" into the lines below with the related labor, material, &amp; equipment within the same line. 
Insert any details into comment box on line item.  If any written backup, PDF, reference in comment  box and safe with estimate as "Backup" 
</t>
        </r>
      </text>
    </comment>
    <comment ref="Y19" authorId="0">
      <text>
        <r>
          <rPr>
            <sz val="9"/>
            <rFont val="Tahoma"/>
            <family val="2"/>
          </rPr>
          <t xml:space="preserve">It is not uncommon for the Labor, Material, &amp; Equipment items to be done in different units of measure,.  Therefore this quantity and unit of measure is for the purpose of evaluating the overall price by a single unit of measure. 
</t>
        </r>
      </text>
    </comment>
    <comment ref="J20" authorId="0">
      <text>
        <r>
          <rPr>
            <sz val="9"/>
            <rFont val="Tahoma"/>
            <family val="2"/>
          </rPr>
          <t xml:space="preserve">This is to determine the amount of work being put in place by an individual or crew over a specific timeframe.  This calculates off of the Overall Quantity Line item.  To quickly adjust the production rate, simply raise or lower the number of hours to match the production desired.
</t>
        </r>
      </text>
    </comment>
    <comment ref="V20" authorId="0">
      <text>
        <r>
          <rPr>
            <sz val="9"/>
            <rFont val="Tahoma"/>
            <family val="2"/>
          </rPr>
          <t xml:space="preserve">Contractor needs to breakout subcontractor markup's, if they don't, simply insert 0% into this column if markups are within the unit prices.  If for some reason not all subcontractor or supplier markups are the same then simply manually enter the different percent in the individually cell, this will overwrite the existing formula. 
</t>
        </r>
      </text>
    </comment>
    <comment ref="B21" authorId="0">
      <text>
        <r>
          <rPr>
            <sz val="10"/>
            <rFont val="Arial"/>
            <family val="0"/>
          </rPr>
          <t>If any work that is in the base contract is to be deleted in lieu of modification work, then the costs of that work goes in this section.  Input in positive numbers and the totals are formulated to show negative.</t>
        </r>
      </text>
    </comment>
    <comment ref="B28" authorId="0">
      <text>
        <r>
          <rPr>
            <sz val="9"/>
            <rFont val="Tahoma"/>
            <family val="2"/>
          </rPr>
          <t xml:space="preserve">The following line items are for the added work of the modification.
</t>
        </r>
      </text>
    </comment>
    <comment ref="B43" authorId="0">
      <text>
        <r>
          <rPr>
            <sz val="9"/>
            <rFont val="Tahoma"/>
            <family val="2"/>
          </rPr>
          <t xml:space="preserve">Any specific general conditions associated with this modifications to be specifically listed out in detail here. </t>
        </r>
      </text>
    </comment>
    <comment ref="R58" authorId="0">
      <text>
        <r>
          <rPr>
            <sz val="9"/>
            <rFont val="Tahoma"/>
            <family val="2"/>
          </rPr>
          <t>When local subcontractors and suppliers are not available "Means" Location Factor is inserted here.</t>
        </r>
      </text>
    </comment>
    <comment ref="R62" authorId="0">
      <text>
        <r>
          <rPr>
            <sz val="9"/>
            <rFont val="Tahoma"/>
            <family val="2"/>
          </rPr>
          <t>If added design above the contract is part of the modification then costs may need to be allocated within this line item.  If column is blacked out then the Design Build criteria in Section 1  has been selected as NO and therefore not cost is allowed within this area.</t>
        </r>
      </text>
    </comment>
    <comment ref="V55" authorId="0">
      <text>
        <r>
          <rPr>
            <sz val="10"/>
            <rFont val="Tahoma"/>
            <family val="2"/>
          </rPr>
          <t>Because accurate calculation is critical in estimating and spreadsheet errors are common multiple safety measures have been added with these check numbers in several locations. The check number should always be the same as the number immediately above.  If the number is different then the cell will turn red due to an inputting error in the spreadsheet not allowing for proper calculation.  The cell below will calculate what the variance between the two numbers are allowing for a search of the spreadsheet for this number as a starting point for determining where the error occurred while inputting the data.  If this cell turns red and the cells are the same value then a format rounding error has occurred which does not affect the pricing.  The important part is the numbers remain the same value, otherwise an imputing error has occurred and must be found for an accurate estimate.</t>
        </r>
      </text>
    </comment>
    <comment ref="J53" authorId="0">
      <text>
        <r>
          <rPr>
            <sz val="9"/>
            <rFont val="Tahoma"/>
            <family val="2"/>
          </rPr>
          <t xml:space="preserve">This area is used for developing the equipment rates individually or by crew.  Note that rates need to be inserted into Unit$ of the Equipment Section manually.
</t>
        </r>
      </text>
    </comment>
    <comment ref="Y53" authorId="0">
      <text>
        <r>
          <rPr>
            <sz val="9"/>
            <rFont val="Tahoma"/>
            <family val="2"/>
          </rPr>
          <t xml:space="preserve">These are for team members to sign off after reviewing the estimate for accuracy, content, and any errors.   Any required changes need to be reported to the responsible estimator for correction.  All estimates should have at least one review done besides the estimator. </t>
        </r>
      </text>
    </comment>
    <comment ref="F19" authorId="0">
      <text>
        <r>
          <rPr>
            <sz val="9"/>
            <rFont val="Tahoma"/>
            <family val="2"/>
          </rPr>
          <t xml:space="preserve">Insert the overal quantity and unit here that is required  for the overall  "$Unit" which will allow for overall review of the individual construction activity.  Numbers entered here do NOT populate the Labor, Material, or Equipment Sections of this spreadsheet. The "$Unit" is located on the opposite end of this spreadsheet. </t>
        </r>
      </text>
    </comment>
    <comment ref="D5" authorId="0">
      <text>
        <r>
          <rPr>
            <sz val="9"/>
            <rFont val="Tahoma"/>
            <family val="2"/>
          </rPr>
          <t xml:space="preserve">Input the unit that is desired to reflect the overall unit cost.  Eample would be if you wanted the overall building cost of 2,000 sf house, enter 2,000 sf to see what the sf cost of the building is.   
</t>
        </r>
      </text>
    </comment>
    <comment ref="T12" authorId="0">
      <text>
        <r>
          <rPr>
            <sz val="9"/>
            <rFont val="Tahoma"/>
            <family val="2"/>
          </rPr>
          <t xml:space="preserve">Varify by state if Labor is taxed.  If so insert Yes for labor costs to be calculated with taxes.
</t>
        </r>
      </text>
    </comment>
    <comment ref="X12" authorId="0">
      <text>
        <r>
          <rPr>
            <sz val="9"/>
            <rFont val="Tahoma"/>
            <family val="2"/>
          </rPr>
          <t>Varify by state if Equipment is taxed.  If so insert Yes for equipment costs to be calculated with taxes.</t>
        </r>
      </text>
    </comment>
    <comment ref="W12" authorId="0">
      <text>
        <r>
          <rPr>
            <sz val="9"/>
            <rFont val="Tahoma"/>
            <family val="2"/>
          </rPr>
          <t xml:space="preserve">Typcially materials are always taxed however varify by state. </t>
        </r>
      </text>
    </comment>
    <comment ref="W20" authorId="0">
      <text>
        <r>
          <rPr>
            <sz val="9"/>
            <rFont val="Tahoma"/>
            <family val="2"/>
          </rPr>
          <t xml:space="preserve">This is the total subcontractor markups per line item calculated from the percentages inputed from the suontractor markups above in the "Information &amp; Statistics Section" Aboce.
</t>
        </r>
      </text>
    </comment>
    <comment ref="A1" authorId="0">
      <text>
        <r>
          <rPr>
            <b/>
            <sz val="14"/>
            <rFont val="Tahoma"/>
            <family val="2"/>
          </rPr>
          <t xml:space="preserve"> </t>
        </r>
        <r>
          <rPr>
            <b/>
            <u val="single"/>
            <sz val="18"/>
            <rFont val="Tahoma"/>
            <family val="2"/>
          </rPr>
          <t>General Comments</t>
        </r>
        <r>
          <rPr>
            <b/>
            <sz val="18"/>
            <rFont val="Tahoma"/>
            <family val="2"/>
          </rPr>
          <t xml:space="preserve">
ENTER INTO THE LIGHT GREEN CELLS ONLY
</t>
        </r>
        <r>
          <rPr>
            <b/>
            <sz val="11"/>
            <rFont val="Tahoma"/>
            <family val="2"/>
          </rPr>
          <t xml:space="preserve">
For an explanation of how this spread sheet works, various cells have red comment  triangles to describe the intent of the cell or that area of the spreadsheet.  
For example:
This cell is for the Total Cost of this specific Modification Line Item.  IN ADDITION,  IF WHILE INPUTTING DATA INTO THIS SPREADSHEET A MAJOR FORMULA ERROR OCCURS, THIS CELL "A1 - G1",  WILL IMMEDIATLY TURN RED, ALLOWING YOU TO IMMEDIATLY FIX THE IMPUTTING ERROR. ONCE THE ERROR IS FIXED, THE CELL WILL RETURN TO GREEN. 
Note: Enter ALL data into INFORMATION &amp; STATISTICS section first, then the ESTIMATING SECTION next.  
For Modifications with multiple cost items, this spreadsheet has tabs at the bottom Labeled "Item".  General Information that is the same for all "Items" on the tabs are linked so when you input on the "Item 1" tab it will show-up in the remaining tabs of this spreadsheet. Examples of this are Park Name, Labor Tax, GC Overhead, Profit, etc.  
The "Item" tabs are tied to the "Mod Summary" tab which shows the total cost of a Modification that has multiple line items. 
TO REMOVE THIS AND OTHER COMMENTS, PLACE MOUSE IN CELL WITH RED TRIANGLE,  RIGHT CLICK TO OPEN DROP DOWN MENU, RIGHT CLICK ON HIDE OR DELETE COMMENT.</t>
        </r>
      </text>
    </comment>
    <comment ref="A21" authorId="0">
      <text>
        <r>
          <rPr>
            <b/>
            <sz val="9"/>
            <rFont val="Tahoma"/>
            <family val="2"/>
          </rPr>
          <t xml:space="preserve">Lines can be added or deleted by using the "Delete" or "Insert" function following by "Copy" or "Fill down" function to populate the new rows with the formulas.
</t>
        </r>
      </text>
    </comment>
    <comment ref="A43" authorId="0">
      <text>
        <r>
          <rPr>
            <b/>
            <sz val="9"/>
            <rFont val="Tahoma"/>
            <family val="2"/>
          </rPr>
          <t xml:space="preserve">Lines can be added or deleted by using the "Delete" or "Insert" function following by "Copy" or "Fill down" function to populate the new rows with the formulas.
</t>
        </r>
      </text>
    </comment>
    <comment ref="K56" authorId="0">
      <text>
        <r>
          <rPr>
            <sz val="9"/>
            <rFont val="Tahoma"/>
            <family val="2"/>
          </rPr>
          <t>These rates can be by crew or by individual equipment.  Equipment shown is for example only and can be deleted, changed, or put into crews.</t>
        </r>
      </text>
    </comment>
    <comment ref="N54" authorId="0">
      <text>
        <r>
          <rPr>
            <sz val="9"/>
            <rFont val="Tahoma"/>
            <family val="2"/>
          </rPr>
          <t>The website below is a direct link to the Corps of Engineers Equipment Website.</t>
        </r>
      </text>
    </comment>
    <comment ref="G2" authorId="0">
      <text>
        <r>
          <rPr>
            <sz val="9"/>
            <rFont val="Tahoma"/>
            <family val="2"/>
          </rPr>
          <t xml:space="preserve">After the initial estimate is completed, any revisons are to be numbered here with the new estimate date.
</t>
        </r>
      </text>
    </comment>
    <comment ref="T6" authorId="0">
      <text>
        <r>
          <rPr>
            <sz val="10"/>
            <rFont val="Tahoma"/>
            <family val="2"/>
          </rPr>
          <t xml:space="preserve">Percentage rates entered here will transfer to column W below and be calculated on the total cost of the subcontractor/supplier direct costs.  This is the same for Subcontractor Profit and Subcontractor Bond cells </t>
        </r>
      </text>
    </comment>
    <comment ref="X6" authorId="0">
      <text>
        <r>
          <rPr>
            <sz val="9"/>
            <rFont val="Tahoma"/>
            <family val="2"/>
          </rPr>
          <t>State, Local, and Other Sales tax Percentage rates entered here will be calculated on the total cost of those items that are taxed.  i.e. materials, labor, &amp; equipment.  After determining what areas are taxed enter Yes or No into three tax boxes immediately below</t>
        </r>
      </text>
    </comment>
    <comment ref="A53" authorId="0">
      <text>
        <r>
          <rPr>
            <sz val="10"/>
            <rFont val="Tahoma"/>
            <family val="2"/>
          </rPr>
          <t>This area is used for developing the labor hourly rates individually or by crew. required for the project.  These rates consist of three areas including Base Rate, Fringe Rate, and the Labor Burden. The rates for Base salary and Fringe Benefits can be accessed in the DAVIS BACON website (the link is provided below) Note that these rates need to be inserted into Unit$ of the Labor Section manually.  The rates for Fringe are developed at the bottom of this section.</t>
        </r>
        <r>
          <rPr>
            <sz val="9"/>
            <rFont val="Tahoma"/>
            <family val="2"/>
          </rPr>
          <t xml:space="preserve">
</t>
        </r>
      </text>
    </comment>
    <comment ref="A55" authorId="0">
      <text>
        <r>
          <rPr>
            <sz val="9"/>
            <rFont val="Tahoma"/>
            <family val="2"/>
          </rPr>
          <t>These rates can be by crew or by individuals built by using the Davis/Bacon Decision for the referenced region. Names shown are for example only and can be deleted, changed, or put into crews.</t>
        </r>
      </text>
    </comment>
    <comment ref="C56" authorId="0">
      <text>
        <r>
          <rPr>
            <sz val="10"/>
            <rFont val="Tahoma"/>
            <family val="2"/>
          </rPr>
          <t>Insert total amount of tradespersons required here</t>
        </r>
      </text>
    </comment>
    <comment ref="D56" authorId="0">
      <text>
        <r>
          <rPr>
            <sz val="10"/>
            <rFont val="Tahoma"/>
            <family val="2"/>
          </rPr>
          <t>This is the base salary that the individual is paid per hour</t>
        </r>
      </text>
    </comment>
    <comment ref="E56" authorId="0">
      <text>
        <r>
          <rPr>
            <sz val="10"/>
            <rFont val="Tahoma"/>
            <family val="2"/>
          </rPr>
          <t xml:space="preserve">This is non salary compensation paid to the employee  per hour for 401K, Medical insurance, vacation, vehical allowance, phone etc. </t>
        </r>
      </text>
    </comment>
    <comment ref="F56" authorId="0">
      <text>
        <r>
          <rPr>
            <sz val="9"/>
            <rFont val="Tahoma"/>
            <family val="2"/>
          </rPr>
          <t xml:space="preserve">
</t>
        </r>
        <r>
          <rPr>
            <sz val="10"/>
            <rFont val="Tahoma"/>
            <family val="2"/>
          </rPr>
          <t>To adjust Labor Burden rate goto the bottom of this area and adjust individual precentages to develop full Labor Burden Rate.  This rate will automatically be added to the overal all Labor rate.</t>
        </r>
      </text>
    </comment>
    <comment ref="G56" authorId="0">
      <text>
        <r>
          <rPr>
            <sz val="10"/>
            <rFont val="Tahoma"/>
            <family val="2"/>
          </rPr>
          <t>This is the total individual hourly rate</t>
        </r>
      </text>
    </comment>
    <comment ref="H56" authorId="0">
      <text>
        <r>
          <rPr>
            <sz val="10"/>
            <rFont val="Tahoma"/>
            <family val="2"/>
          </rPr>
          <t>This is the total rate for crews or mulitple individual i.e. 3 laborers</t>
        </r>
      </text>
    </comment>
    <comment ref="A81" authorId="0">
      <text>
        <r>
          <rPr>
            <sz val="10"/>
            <rFont val="Tahoma"/>
            <family val="2"/>
          </rPr>
          <t>These are the costs that the employer pays on behalf of the employee. All applicable percentages must be entered to develop accurate Labor Burden. These cannot included Home Office Overhead or profit</t>
        </r>
        <r>
          <rPr>
            <sz val="9"/>
            <rFont val="Tahoma"/>
            <family val="2"/>
          </rPr>
          <t xml:space="preserve">
</t>
        </r>
      </text>
    </comment>
    <comment ref="A82" authorId="1">
      <text>
        <r>
          <rPr>
            <b/>
            <sz val="10"/>
            <rFont val="Tahoma"/>
            <family val="2"/>
          </rPr>
          <t>Social Security</t>
        </r>
        <r>
          <rPr>
            <sz val="10"/>
            <rFont val="Tahoma"/>
            <family val="2"/>
          </rPr>
          <t xml:space="preserve"> Limit in year 2011 I is 6.2% on the first $106,800 of salary per Year.  This is typically adjusted at the beginning of the year</t>
        </r>
        <r>
          <rPr>
            <sz val="8"/>
            <rFont val="Tahoma"/>
            <family val="2"/>
          </rPr>
          <t xml:space="preserve">
</t>
        </r>
      </text>
    </comment>
    <comment ref="B82" authorId="0">
      <text>
        <r>
          <rPr>
            <b/>
            <sz val="10"/>
            <rFont val="Tahoma"/>
            <family val="2"/>
          </rPr>
          <t>Medicare</t>
        </r>
        <r>
          <rPr>
            <sz val="10"/>
            <rFont val="Tahoma"/>
            <family val="2"/>
          </rPr>
          <t xml:space="preserve"> is fixed and typically adjusted at the beginning of the year</t>
        </r>
      </text>
    </comment>
    <comment ref="C82" authorId="1">
      <text>
        <r>
          <rPr>
            <b/>
            <sz val="10"/>
            <rFont val="Tahoma"/>
            <family val="2"/>
          </rPr>
          <t xml:space="preserve">Federal Unemployment Tax  ( FUTA) </t>
        </r>
        <r>
          <rPr>
            <sz val="10"/>
            <rFont val="Tahoma"/>
            <family val="2"/>
          </rPr>
          <t xml:space="preserve"> Limit $56 per person per year</t>
        </r>
      </text>
    </comment>
    <comment ref="D82" authorId="1">
      <text>
        <r>
          <rPr>
            <b/>
            <sz val="10"/>
            <rFont val="Tahoma"/>
            <family val="2"/>
          </rPr>
          <t>State Unemployment Tax (SUTA)</t>
        </r>
        <r>
          <rPr>
            <sz val="10"/>
            <rFont val="Tahoma"/>
            <family val="2"/>
          </rPr>
          <t xml:space="preserve"> vaires by year and state and needs to be veriifed and entered here.</t>
        </r>
      </text>
    </comment>
    <comment ref="E82" authorId="0">
      <text>
        <r>
          <rPr>
            <b/>
            <sz val="9"/>
            <rFont val="Tahoma"/>
            <family val="2"/>
          </rPr>
          <t xml:space="preserve">Workman's Compensation </t>
        </r>
        <r>
          <rPr>
            <sz val="9"/>
            <rFont val="Tahoma"/>
            <family val="2"/>
          </rPr>
          <t xml:space="preserve">varies by state and contractor and needs to be varified and entered here.
</t>
        </r>
      </text>
    </comment>
    <comment ref="F82" authorId="0">
      <text>
        <r>
          <rPr>
            <sz val="10"/>
            <rFont val="Tahoma"/>
            <family val="2"/>
          </rPr>
          <t>This is for items that are specific to a trade in different areas i.e. Union Dues,  special assessment et</t>
        </r>
        <r>
          <rPr>
            <b/>
            <sz val="9"/>
            <rFont val="Tahoma"/>
            <family val="2"/>
          </rPr>
          <t>c.</t>
        </r>
      </text>
    </comment>
    <comment ref="G82" authorId="0">
      <text>
        <r>
          <rPr>
            <sz val="10"/>
            <rFont val="Tahoma"/>
            <family val="2"/>
          </rPr>
          <t>This is for items that are specific to a trade in different areas i.e. Union Dues,  special assessment et</t>
        </r>
        <r>
          <rPr>
            <b/>
            <sz val="9"/>
            <rFont val="Tahoma"/>
            <family val="2"/>
          </rPr>
          <t>c.</t>
        </r>
      </text>
    </comment>
    <comment ref="H82" authorId="0">
      <text>
        <r>
          <rPr>
            <sz val="10"/>
            <rFont val="Tahoma"/>
            <family val="2"/>
          </rPr>
          <t>This is the total Labor Burden rate to be applied to the overall Labor Rates</t>
        </r>
        <r>
          <rPr>
            <sz val="9"/>
            <rFont val="Tahoma"/>
            <family val="2"/>
          </rPr>
          <t xml:space="preserve">
</t>
        </r>
      </text>
    </comment>
  </commentList>
</comments>
</file>

<file path=xl/comments10.xml><?xml version="1.0" encoding="utf-8"?>
<comments xmlns="http://schemas.openxmlformats.org/spreadsheetml/2006/main">
  <authors>
    <author>cosgood</author>
    <author>Chris Osgood</author>
  </authors>
  <commentList>
    <comment ref="K6" authorId="0">
      <text>
        <r>
          <rPr>
            <sz val="9"/>
            <rFont val="Tahoma"/>
            <family val="2"/>
          </rPr>
          <t>List the name of the Contractor here</t>
        </r>
      </text>
    </comment>
    <comment ref="P6" authorId="0">
      <text>
        <r>
          <rPr>
            <sz val="9"/>
            <rFont val="Tahoma"/>
            <family val="2"/>
          </rPr>
          <t>Insert date of work start.  If longer then 30 day from time of estimate, then apply appropriate escalation contingency below.</t>
        </r>
      </text>
    </comment>
    <comment ref="D8" authorId="0">
      <text>
        <r>
          <rPr>
            <sz val="9"/>
            <rFont val="Tahoma"/>
            <family val="2"/>
          </rPr>
          <t xml:space="preserve">Insert Davis Bacon Decision here in format shown.  When accessing Davis Bacon Website use this format in "Refine your query" Search box to find the correct contract decision 
</t>
        </r>
      </text>
    </comment>
    <comment ref="K8" authorId="0">
      <text>
        <r>
          <rPr>
            <sz val="9"/>
            <rFont val="Tahoma"/>
            <family val="2"/>
          </rPr>
          <t>Insert Contractor's estimator or contact
 here</t>
        </r>
      </text>
    </comment>
    <comment ref="P8" authorId="0">
      <text>
        <r>
          <rPr>
            <sz val="9"/>
            <rFont val="Tahoma"/>
            <family val="2"/>
          </rPr>
          <t>Insert number of working days work is expected to take.  This allows a check for total crew hours required.</t>
        </r>
        <r>
          <rPr>
            <b/>
            <sz val="9"/>
            <rFont val="Tahoma"/>
            <family val="2"/>
          </rPr>
          <t xml:space="preserve">
</t>
        </r>
        <r>
          <rPr>
            <sz val="9"/>
            <rFont val="Tahoma"/>
            <family val="2"/>
          </rPr>
          <t xml:space="preserve">
</t>
        </r>
      </text>
    </comment>
    <comment ref="D10" authorId="0">
      <text>
        <r>
          <rPr>
            <sz val="9"/>
            <rFont val="Tahoma"/>
            <family val="2"/>
          </rPr>
          <t xml:space="preserve">Scan actual solictation and save in the project file, then Insert HYPERLINK here to access actual solication.  
</t>
        </r>
      </text>
    </comment>
    <comment ref="H10" authorId="0">
      <text>
        <r>
          <rPr>
            <sz val="9"/>
            <rFont val="Tahoma"/>
            <family val="2"/>
          </rPr>
          <t>Insert the Contract Line Item Number "CLIN" here which should be a consecutive number from previous MOD's.</t>
        </r>
      </text>
    </comment>
    <comment ref="P10" authorId="0">
      <text>
        <r>
          <rPr>
            <sz val="9"/>
            <rFont val="Tahoma"/>
            <family val="2"/>
          </rPr>
          <t xml:space="preserve">If extreme weather is expected then costs associated with it should be specifically called out with in the estimate. </t>
        </r>
      </text>
    </comment>
    <comment ref="A12" authorId="0">
      <text>
        <r>
          <rPr>
            <sz val="9"/>
            <rFont val="Tahoma"/>
            <family val="2"/>
          </rPr>
          <t>This is critical for determine which Davis Bacon rates to use.</t>
        </r>
      </text>
    </comment>
    <comment ref="D12" authorId="0">
      <text>
        <r>
          <rPr>
            <sz val="9"/>
            <rFont val="Tahoma"/>
            <family val="2"/>
          </rPr>
          <t xml:space="preserve">If this is design build then special attention must be given to any potential added design fees. This is critical when modification occur during the design phase of the design build phase.  This does not apply when design build bid.  In the design build case select NO.  If fees are required select YES and then add at the design fee  cell in the summary.
</t>
        </r>
      </text>
    </comment>
    <comment ref="K12" authorId="0">
      <text>
        <r>
          <rPr>
            <sz val="9"/>
            <rFont val="Tahoma"/>
            <family val="2"/>
          </rPr>
          <t>List the name of the Architect's Company here</t>
        </r>
      </text>
    </comment>
    <comment ref="P12" authorId="0">
      <text>
        <r>
          <rPr>
            <sz val="9"/>
            <rFont val="Tahoma"/>
            <family val="2"/>
          </rPr>
          <t>If work is to be done during the night, labor rates are to be adjusted and any associated general conditions are to be added into the estimate at the direct line item level.</t>
        </r>
        <r>
          <rPr>
            <b/>
            <sz val="9"/>
            <rFont val="Tahoma"/>
            <family val="2"/>
          </rPr>
          <t xml:space="preserve">
</t>
        </r>
      </text>
    </comment>
    <comment ref="A14" authorId="0">
      <text>
        <r>
          <rPr>
            <sz val="9"/>
            <rFont val="Tahoma"/>
            <family val="2"/>
          </rPr>
          <t>This is required to determine Davis/Bacon Rates</t>
        </r>
      </text>
    </comment>
    <comment ref="K14" authorId="0">
      <text>
        <r>
          <rPr>
            <sz val="9"/>
            <rFont val="Tahoma"/>
            <family val="2"/>
          </rPr>
          <t>Insert Architect's  name
 here</t>
        </r>
      </text>
    </comment>
    <comment ref="P14" authorId="0">
      <text>
        <r>
          <rPr>
            <sz val="9"/>
            <rFont val="Tahoma"/>
            <family val="2"/>
          </rPr>
          <t>Costs associated with any items listed here must be accounted for within the direct costs of the estimate.</t>
        </r>
      </text>
    </comment>
    <comment ref="T14" authorId="0">
      <text>
        <r>
          <rPr>
            <sz val="9"/>
            <rFont val="Tahoma"/>
            <family val="2"/>
          </rPr>
          <t>File path will show up automatically where ever this estimate is saved by the individual using this template.</t>
        </r>
        <r>
          <rPr>
            <b/>
            <sz val="9"/>
            <rFont val="Tahoma"/>
            <family val="2"/>
          </rPr>
          <t xml:space="preserve">
</t>
        </r>
        <r>
          <rPr>
            <sz val="9"/>
            <rFont val="Tahoma"/>
            <family val="2"/>
          </rPr>
          <t xml:space="preserve">
</t>
        </r>
      </text>
    </comment>
    <comment ref="P16" authorId="0">
      <text>
        <r>
          <rPr>
            <sz val="9"/>
            <rFont val="Tahoma"/>
            <family val="2"/>
          </rPr>
          <t>Pricing for this to be included with direct pricing by line item in labor, material, and  equipment.  This should not be a percentage</t>
        </r>
      </text>
    </comment>
    <comment ref="B19" authorId="0">
      <text>
        <r>
          <rPr>
            <sz val="9"/>
            <rFont val="Tahoma"/>
            <family val="2"/>
          </rPr>
          <t xml:space="preserve">Insert "Construction Activities" into the lines below with the related labor, material, &amp; equipment within the same line. 
Insert any details into comment box on line item.  If any written backup, PDF, reference in comment  box and safe with estimate as "Backup" 
</t>
        </r>
      </text>
    </comment>
    <comment ref="F19" authorId="0">
      <text>
        <r>
          <rPr>
            <sz val="9"/>
            <rFont val="Tahoma"/>
            <family val="2"/>
          </rPr>
          <t xml:space="preserve">Insert the overal quantity and unit here that is required  for the overall  "$Unit" which will allow for overall review of the individual construction activity.  Numbers entered here do NOT populate the Labor, Material, or Equipment Sections of this spreadsheet. The "$Unit" is located on the opposite end of this spreadsheet. </t>
        </r>
      </text>
    </comment>
    <comment ref="Y19" authorId="0">
      <text>
        <r>
          <rPr>
            <sz val="9"/>
            <rFont val="Tahoma"/>
            <family val="2"/>
          </rPr>
          <t xml:space="preserve">It is not uncommon for the Labor, Material, &amp; Equipment items to be done in different units of measure,.  Therefore this quantity and unit of measure is for the purpose of evaluating the overall price by a single unit of measure. 
</t>
        </r>
      </text>
    </comment>
    <comment ref="V20" authorId="0">
      <text>
        <r>
          <rPr>
            <sz val="9"/>
            <rFont val="Tahoma"/>
            <family val="2"/>
          </rPr>
          <t xml:space="preserve">Contractor needs to breakout subcontractor markup's, if they don't, simply insert 0% into this column if markups are within the unit prices.  If for some reason not all subcontractor or supplier markups are the same then simply manually enter the different percent in the individually cell, this will overwrite the existing formula. 
</t>
        </r>
      </text>
    </comment>
    <comment ref="W20" authorId="0">
      <text>
        <r>
          <rPr>
            <sz val="9"/>
            <rFont val="Tahoma"/>
            <family val="2"/>
          </rPr>
          <t xml:space="preserve">This is the total subcontractor markups per line item calculated from the percentages inputed from the suontractor markups above in the "Information &amp; Statistics Section" Aboce.
</t>
        </r>
      </text>
    </comment>
    <comment ref="B21" authorId="0">
      <text>
        <r>
          <rPr>
            <sz val="10"/>
            <rFont val="Arial"/>
            <family val="0"/>
          </rPr>
          <t>If any work that is in the base contract is to be deleted in lieu of modification work, then the costs of that work goes in this section.  Input in positive numbers and the totals are formulated to show negative.</t>
        </r>
      </text>
    </comment>
    <comment ref="B28" authorId="0">
      <text>
        <r>
          <rPr>
            <sz val="9"/>
            <rFont val="Tahoma"/>
            <family val="2"/>
          </rPr>
          <t xml:space="preserve">The following line items are for the added work of the modification.
</t>
        </r>
      </text>
    </comment>
    <comment ref="B43" authorId="0">
      <text>
        <r>
          <rPr>
            <sz val="9"/>
            <rFont val="Tahoma"/>
            <family val="2"/>
          </rPr>
          <t xml:space="preserve">Any specific general conditions associated with this modifications to be specifically listed out in detail here. </t>
        </r>
      </text>
    </comment>
    <comment ref="Y53" authorId="0">
      <text>
        <r>
          <rPr>
            <sz val="9"/>
            <rFont val="Tahoma"/>
            <family val="2"/>
          </rPr>
          <t xml:space="preserve">These are for team members to sign off after reviewing the estimate for accuracy, content, and any errors.   Any required changes need to be reported to the responsible estimator for correction.  All estimates should have at least one review done besides the estimator. </t>
        </r>
      </text>
    </comment>
    <comment ref="J20" authorId="0">
      <text>
        <r>
          <rPr>
            <sz val="9"/>
            <rFont val="Tahoma"/>
            <family val="2"/>
          </rPr>
          <t xml:space="preserve">This is to determine the amount of work being put in place by an individual or crew over a specific timeframe.  This calculates off of the Overall Quantity Line item.  To quickly adjust the production rate, simply raise or lower the number of hours to match the production desired.
</t>
        </r>
      </text>
    </comment>
    <comment ref="T12" authorId="0">
      <text>
        <r>
          <rPr>
            <sz val="9"/>
            <rFont val="Tahoma"/>
            <family val="2"/>
          </rPr>
          <t xml:space="preserve">Varify by state if Labor is taxed.  If so insert Yes for labor costs to be calculated with taxes.
</t>
        </r>
      </text>
    </comment>
    <comment ref="W12" authorId="0">
      <text>
        <r>
          <rPr>
            <sz val="9"/>
            <rFont val="Tahoma"/>
            <family val="2"/>
          </rPr>
          <t xml:space="preserve">Typcially materials are always taxed however varify by state. </t>
        </r>
      </text>
    </comment>
    <comment ref="X12" authorId="0">
      <text>
        <r>
          <rPr>
            <sz val="9"/>
            <rFont val="Tahoma"/>
            <family val="2"/>
          </rPr>
          <t>Varify by state if Equipment is taxed.  If so insert Yes for equipment costs to be calculated with taxes.</t>
        </r>
      </text>
    </comment>
    <comment ref="G2" authorId="0">
      <text>
        <r>
          <rPr>
            <sz val="9"/>
            <rFont val="Tahoma"/>
            <family val="2"/>
          </rPr>
          <t xml:space="preserve">After the initial estimate is completed, any revisons are to be numbered here with the new estimate date.
</t>
        </r>
      </text>
    </comment>
    <comment ref="D5" authorId="0">
      <text>
        <r>
          <rPr>
            <sz val="9"/>
            <rFont val="Tahoma"/>
            <family val="2"/>
          </rPr>
          <t xml:space="preserve">Input the unit that is desired to reflect the overall unit cost.  Eample would be if you wanted the overall building cost of 2,000 sf house, enter 2,000 sf to see what the sf cost of the building is.   
</t>
        </r>
      </text>
    </comment>
    <comment ref="V55" authorId="0">
      <text>
        <r>
          <rPr>
            <sz val="10"/>
            <rFont val="Tahoma"/>
            <family val="2"/>
          </rPr>
          <t>Because accurate calculation is critical in estimating and spreadsheet errors are common multiple safety measures have been added with these check numbers in several locations. The check number should always be the same as the number immediately above.  If the number is different then the cell will turn red due to an inputting error in the spreadsheet not allowing for proper calculation.  The cell below will calculate what the variance between the two numbers are allowing for a search of the spreadsheet for this number as a starting point for determining where the error occurred while inputting the data.  If this cell turns red and the cells are the same value then a format rounding error has occurred which does not affect the pricing.  The important part is the numbers remain the same value, otherwise an imputing error has occurred and must be found for an accurate estimate.</t>
        </r>
      </text>
    </comment>
    <comment ref="R58" authorId="0">
      <text>
        <r>
          <rPr>
            <sz val="9"/>
            <rFont val="Tahoma"/>
            <family val="2"/>
          </rPr>
          <t>When local subcontractors and suppliers are not available "Means" Location Factor is inserted here.</t>
        </r>
      </text>
    </comment>
    <comment ref="R62" authorId="0">
      <text>
        <r>
          <rPr>
            <sz val="9"/>
            <rFont val="Tahoma"/>
            <family val="2"/>
          </rPr>
          <t>If added design above the contract is part of the modification then costs may need to be allocated within this line item.  If column is blacked out then the Design Build criteria in Section 1  has been selected as NO and therefore not cost is allowed within this area.</t>
        </r>
      </text>
    </comment>
    <comment ref="J53" authorId="0">
      <text>
        <r>
          <rPr>
            <sz val="9"/>
            <rFont val="Tahoma"/>
            <family val="2"/>
          </rPr>
          <t xml:space="preserve">This area is used for developing the equipment rates individually or by crew.  Note that rates need to be inserted into Unit$ of the Equipment Section manually.
</t>
        </r>
      </text>
    </comment>
    <comment ref="N54" authorId="0">
      <text>
        <r>
          <rPr>
            <sz val="9"/>
            <rFont val="Tahoma"/>
            <family val="2"/>
          </rPr>
          <t>The website below is a direct link to the Corps of Engineers Equipment Website.</t>
        </r>
      </text>
    </comment>
    <comment ref="K56" authorId="0">
      <text>
        <r>
          <rPr>
            <sz val="9"/>
            <rFont val="Tahoma"/>
            <family val="2"/>
          </rPr>
          <t>These rates can be by crew or by individual equipment.  Equipment shown is for example only and can be deleted, changed, or put into crews.</t>
        </r>
      </text>
    </comment>
    <comment ref="A53" authorId="0">
      <text>
        <r>
          <rPr>
            <sz val="10"/>
            <rFont val="Tahoma"/>
            <family val="2"/>
          </rPr>
          <t>This area is used for developing the labor hourly rates individually or by crew. required for the project.  These rates consist of three areas including Base Rate, Fringe Rate, and the Labor Burden. The rates for Base salary and Fringe Benefits can be accessed in the DAVIS BACON website (the link is provided below) Note that these rates need to be inserted into Unit$ of the Labor Section manually.  The rates for Fringe are developed at the bottom of this section.</t>
        </r>
        <r>
          <rPr>
            <sz val="9"/>
            <rFont val="Tahoma"/>
            <family val="2"/>
          </rPr>
          <t xml:space="preserve">
</t>
        </r>
      </text>
    </comment>
    <comment ref="A55" authorId="0">
      <text>
        <r>
          <rPr>
            <sz val="9"/>
            <rFont val="Tahoma"/>
            <family val="2"/>
          </rPr>
          <t>These rates can be by crew or by individuals built by using the Davis/Bacon Decision for the referenced region. Names shown are for example only and can be deleted, changed, or put into crews.</t>
        </r>
      </text>
    </comment>
    <comment ref="C56" authorId="0">
      <text>
        <r>
          <rPr>
            <sz val="10"/>
            <rFont val="Tahoma"/>
            <family val="2"/>
          </rPr>
          <t>Insert total amount of tradespersons required here</t>
        </r>
      </text>
    </comment>
    <comment ref="D56" authorId="0">
      <text>
        <r>
          <rPr>
            <sz val="10"/>
            <rFont val="Tahoma"/>
            <family val="2"/>
          </rPr>
          <t>This is the base salary that the individual is paid per hour</t>
        </r>
      </text>
    </comment>
    <comment ref="E56" authorId="0">
      <text>
        <r>
          <rPr>
            <sz val="10"/>
            <rFont val="Tahoma"/>
            <family val="2"/>
          </rPr>
          <t xml:space="preserve">This is non salary compensation paid to the employee  per hour for 401K, Medical insurance, vacation, vehical allowance, phone etc. </t>
        </r>
      </text>
    </comment>
    <comment ref="F56" authorId="0">
      <text>
        <r>
          <rPr>
            <sz val="9"/>
            <rFont val="Tahoma"/>
            <family val="2"/>
          </rPr>
          <t xml:space="preserve">
</t>
        </r>
        <r>
          <rPr>
            <sz val="10"/>
            <rFont val="Tahoma"/>
            <family val="2"/>
          </rPr>
          <t>To adjust Labor Burden rate goto the bottom of this area and adjust individual precentages to develop full Labor Burden Rate.  This rate will automatically be added to the overal all Labor rate.</t>
        </r>
      </text>
    </comment>
    <comment ref="G56" authorId="0">
      <text>
        <r>
          <rPr>
            <sz val="10"/>
            <rFont val="Tahoma"/>
            <family val="2"/>
          </rPr>
          <t>This is the total individual hourly rate</t>
        </r>
      </text>
    </comment>
    <comment ref="H56" authorId="0">
      <text>
        <r>
          <rPr>
            <sz val="10"/>
            <rFont val="Tahoma"/>
            <family val="2"/>
          </rPr>
          <t>This is the total rate for crews or mulitple individual i.e. 3 laborers</t>
        </r>
      </text>
    </comment>
    <comment ref="A81" authorId="0">
      <text>
        <r>
          <rPr>
            <sz val="10"/>
            <rFont val="Tahoma"/>
            <family val="2"/>
          </rPr>
          <t>These are the costs that the employer pays on behalf of the employee. All applicable percentages must be entered to develop accurate Labor Burden. These cannot included Home Office Overhead or profit</t>
        </r>
        <r>
          <rPr>
            <sz val="9"/>
            <rFont val="Tahoma"/>
            <family val="2"/>
          </rPr>
          <t xml:space="preserve">
</t>
        </r>
      </text>
    </comment>
    <comment ref="A82" authorId="1">
      <text>
        <r>
          <rPr>
            <b/>
            <sz val="10"/>
            <rFont val="Tahoma"/>
            <family val="2"/>
          </rPr>
          <t>Social Security</t>
        </r>
        <r>
          <rPr>
            <sz val="10"/>
            <rFont val="Tahoma"/>
            <family val="2"/>
          </rPr>
          <t xml:space="preserve"> Limit in year 2011 I is 6.2% on the first $106,800 of salary per Year.  This is typically adjusted at the beginning of the year</t>
        </r>
        <r>
          <rPr>
            <sz val="8"/>
            <rFont val="Tahoma"/>
            <family val="2"/>
          </rPr>
          <t xml:space="preserve">
</t>
        </r>
      </text>
    </comment>
    <comment ref="B82" authorId="0">
      <text>
        <r>
          <rPr>
            <b/>
            <sz val="10"/>
            <rFont val="Tahoma"/>
            <family val="2"/>
          </rPr>
          <t>Medicare</t>
        </r>
        <r>
          <rPr>
            <sz val="10"/>
            <rFont val="Tahoma"/>
            <family val="2"/>
          </rPr>
          <t xml:space="preserve"> is fixed and typically adjusted at the beginning of the year</t>
        </r>
      </text>
    </comment>
    <comment ref="C82" authorId="1">
      <text>
        <r>
          <rPr>
            <b/>
            <sz val="10"/>
            <rFont val="Tahoma"/>
            <family val="2"/>
          </rPr>
          <t xml:space="preserve">Federal Unemployment Tax  ( FUTA) </t>
        </r>
        <r>
          <rPr>
            <sz val="10"/>
            <rFont val="Tahoma"/>
            <family val="2"/>
          </rPr>
          <t xml:space="preserve"> Limit $56 per person per year</t>
        </r>
      </text>
    </comment>
    <comment ref="D82" authorId="1">
      <text>
        <r>
          <rPr>
            <b/>
            <sz val="10"/>
            <rFont val="Tahoma"/>
            <family val="2"/>
          </rPr>
          <t>State Unemployment Tax (SUTA)</t>
        </r>
        <r>
          <rPr>
            <sz val="10"/>
            <rFont val="Tahoma"/>
            <family val="2"/>
          </rPr>
          <t xml:space="preserve"> vaires by year and state and needs to be veriifed and entered here.</t>
        </r>
      </text>
    </comment>
    <comment ref="E82" authorId="0">
      <text>
        <r>
          <rPr>
            <b/>
            <sz val="9"/>
            <rFont val="Tahoma"/>
            <family val="2"/>
          </rPr>
          <t xml:space="preserve">Workman's Compensation </t>
        </r>
        <r>
          <rPr>
            <sz val="9"/>
            <rFont val="Tahoma"/>
            <family val="2"/>
          </rPr>
          <t xml:space="preserve">varies by state and contractor and needs to be varified and entered here.
</t>
        </r>
      </text>
    </comment>
    <comment ref="F82" authorId="0">
      <text>
        <r>
          <rPr>
            <sz val="10"/>
            <rFont val="Tahoma"/>
            <family val="2"/>
          </rPr>
          <t>This is for items that are specific to a trade in different areas i.e. Union Dues,  special assessment et</t>
        </r>
        <r>
          <rPr>
            <b/>
            <sz val="9"/>
            <rFont val="Tahoma"/>
            <family val="2"/>
          </rPr>
          <t>c.</t>
        </r>
      </text>
    </comment>
    <comment ref="G82" authorId="0">
      <text>
        <r>
          <rPr>
            <sz val="10"/>
            <rFont val="Tahoma"/>
            <family val="2"/>
          </rPr>
          <t>This is for items that are specific to a trade in different areas i.e. Union Dues,  special assessment et</t>
        </r>
        <r>
          <rPr>
            <b/>
            <sz val="9"/>
            <rFont val="Tahoma"/>
            <family val="2"/>
          </rPr>
          <t>c.</t>
        </r>
      </text>
    </comment>
    <comment ref="H82" authorId="0">
      <text>
        <r>
          <rPr>
            <sz val="10"/>
            <rFont val="Tahoma"/>
            <family val="2"/>
          </rPr>
          <t>This is the total Labor Burden rate to be applied to the overall Labor Rates</t>
        </r>
        <r>
          <rPr>
            <sz val="9"/>
            <rFont val="Tahoma"/>
            <family val="2"/>
          </rPr>
          <t xml:space="preserve">
</t>
        </r>
      </text>
    </comment>
  </commentList>
</comments>
</file>

<file path=xl/comments11.xml><?xml version="1.0" encoding="utf-8"?>
<comments xmlns="http://schemas.openxmlformats.org/spreadsheetml/2006/main">
  <authors>
    <author>cosgood</author>
  </authors>
  <commentList>
    <comment ref="N30" authorId="0">
      <text>
        <r>
          <rPr>
            <sz val="8"/>
            <rFont val="Tahoma"/>
            <family val="2"/>
          </rPr>
          <t>Because accurate calculation is critical in estimating and spreadsheet errors are common multiple safety measures have been added with these check numbers in several locations. The check number should always be the same as the number immediately above.  If the number is different then the cell will turn red due to an inputting error in the spreadsheet not allowing for proper calculation.  The cell below will calculate what the variance between the two numbers are allowing for a search of the spreadsheet for this number as a starting point for determining where the error occurred while inputting the data.  If this cell turns red and the cells are the same value then a format rounding error has occurred which does not affect the pricing.  The important part is the numbers remain the same value, otherwise an imputing error has occurred and must be found for an accurate estimate. (TO REMOVE THIS COMMENT, PLACE MOUSE IN CELL WITH RED TRIANGLE,  RIGHT CLICK TO OPEN DROP DOWN MENU, RIGHT CLICK ON HIDE COMMENT)</t>
        </r>
      </text>
    </comment>
  </commentList>
</comments>
</file>

<file path=xl/comments2.xml><?xml version="1.0" encoding="utf-8"?>
<comments xmlns="http://schemas.openxmlformats.org/spreadsheetml/2006/main">
  <authors>
    <author>cosgood</author>
    <author>Chris Osgood</author>
  </authors>
  <commentList>
    <comment ref="K6" authorId="0">
      <text>
        <r>
          <rPr>
            <sz val="9"/>
            <rFont val="Tahoma"/>
            <family val="2"/>
          </rPr>
          <t>List the name of the Contractor here</t>
        </r>
      </text>
    </comment>
    <comment ref="P6" authorId="0">
      <text>
        <r>
          <rPr>
            <sz val="9"/>
            <rFont val="Tahoma"/>
            <family val="2"/>
          </rPr>
          <t>Insert date of work start.  If longer then 30 day from time of estimate, then apply appropriate escalation contingency below.</t>
        </r>
      </text>
    </comment>
    <comment ref="D8" authorId="0">
      <text>
        <r>
          <rPr>
            <sz val="9"/>
            <rFont val="Tahoma"/>
            <family val="2"/>
          </rPr>
          <t xml:space="preserve">Insert Davis Bacon Decision here in format shown.  When accessing Davis Bacon Website use this format in "Refine your query" Search box to find the correct contract decision 
</t>
        </r>
      </text>
    </comment>
    <comment ref="K8" authorId="0">
      <text>
        <r>
          <rPr>
            <sz val="9"/>
            <rFont val="Tahoma"/>
            <family val="2"/>
          </rPr>
          <t>Insert Contractor's estimator or contact
 here</t>
        </r>
      </text>
    </comment>
    <comment ref="P8" authorId="0">
      <text>
        <r>
          <rPr>
            <sz val="9"/>
            <rFont val="Tahoma"/>
            <family val="2"/>
          </rPr>
          <t>Insert number of working days work is expected to take.  This allows a check for total crew hours required.</t>
        </r>
        <r>
          <rPr>
            <b/>
            <sz val="9"/>
            <rFont val="Tahoma"/>
            <family val="2"/>
          </rPr>
          <t xml:space="preserve">
</t>
        </r>
        <r>
          <rPr>
            <sz val="9"/>
            <rFont val="Tahoma"/>
            <family val="2"/>
          </rPr>
          <t xml:space="preserve">
</t>
        </r>
      </text>
    </comment>
    <comment ref="D10" authorId="0">
      <text>
        <r>
          <rPr>
            <sz val="9"/>
            <rFont val="Tahoma"/>
            <family val="2"/>
          </rPr>
          <t xml:space="preserve">Scan actual solictation and save in the project file, then Insert HYPERLINK here to access actual solication.  
</t>
        </r>
      </text>
    </comment>
    <comment ref="H10" authorId="0">
      <text>
        <r>
          <rPr>
            <sz val="9"/>
            <rFont val="Tahoma"/>
            <family val="2"/>
          </rPr>
          <t>Insert the Contract Line Item Number "CLIN" here which should be a consecutive number from previous MOD's.</t>
        </r>
      </text>
    </comment>
    <comment ref="P10" authorId="0">
      <text>
        <r>
          <rPr>
            <sz val="9"/>
            <rFont val="Tahoma"/>
            <family val="2"/>
          </rPr>
          <t xml:space="preserve">If extreme weather is expected then costs associated with it should be specifically called out with in the estimate. </t>
        </r>
      </text>
    </comment>
    <comment ref="A12" authorId="0">
      <text>
        <r>
          <rPr>
            <sz val="9"/>
            <rFont val="Tahoma"/>
            <family val="2"/>
          </rPr>
          <t>This is critical for determine which Davis Bacon rates to use.</t>
        </r>
      </text>
    </comment>
    <comment ref="D12" authorId="0">
      <text>
        <r>
          <rPr>
            <sz val="9"/>
            <rFont val="Tahoma"/>
            <family val="2"/>
          </rPr>
          <t xml:space="preserve">If this is design build then special attention must be given to any potential added design fees. This is critical when modification occur during the design phase of the design build phase.  This does not apply when design build bid.  In the design build case select NO.  If fees are required select YES and then add at the design fee  cell in the summary.
</t>
        </r>
      </text>
    </comment>
    <comment ref="K12" authorId="0">
      <text>
        <r>
          <rPr>
            <sz val="9"/>
            <rFont val="Tahoma"/>
            <family val="2"/>
          </rPr>
          <t>List the name of the Architect's Company here</t>
        </r>
      </text>
    </comment>
    <comment ref="P12" authorId="0">
      <text>
        <r>
          <rPr>
            <sz val="9"/>
            <rFont val="Tahoma"/>
            <family val="2"/>
          </rPr>
          <t>If work is to be done during the night, labor rates are to be adjusted and any associated general conditions are to be added into the estimate at the direct line item level.</t>
        </r>
        <r>
          <rPr>
            <b/>
            <sz val="9"/>
            <rFont val="Tahoma"/>
            <family val="2"/>
          </rPr>
          <t xml:space="preserve">
</t>
        </r>
      </text>
    </comment>
    <comment ref="T12" authorId="0">
      <text>
        <r>
          <rPr>
            <sz val="9"/>
            <rFont val="Tahoma"/>
            <family val="2"/>
          </rPr>
          <t xml:space="preserve">Varify by state if Labor is taxed.  If so insert Yes for labor costs to be calculated with taxes.
</t>
        </r>
      </text>
    </comment>
    <comment ref="W12" authorId="0">
      <text>
        <r>
          <rPr>
            <sz val="9"/>
            <rFont val="Tahoma"/>
            <family val="2"/>
          </rPr>
          <t xml:space="preserve">Typcially materials are always taxed however varify by state. </t>
        </r>
      </text>
    </comment>
    <comment ref="X12" authorId="0">
      <text>
        <r>
          <rPr>
            <sz val="9"/>
            <rFont val="Tahoma"/>
            <family val="2"/>
          </rPr>
          <t>Varify by state if Equipment is taxed.  If so insert Yes for equipment costs to be calculated with taxes.</t>
        </r>
      </text>
    </comment>
    <comment ref="A14" authorId="0">
      <text>
        <r>
          <rPr>
            <sz val="9"/>
            <rFont val="Tahoma"/>
            <family val="2"/>
          </rPr>
          <t>This is required to determine Davis/Bacon Rates</t>
        </r>
      </text>
    </comment>
    <comment ref="K14" authorId="0">
      <text>
        <r>
          <rPr>
            <sz val="9"/>
            <rFont val="Tahoma"/>
            <family val="2"/>
          </rPr>
          <t>Insert Architect's  name
 here</t>
        </r>
      </text>
    </comment>
    <comment ref="P14" authorId="0">
      <text>
        <r>
          <rPr>
            <sz val="9"/>
            <rFont val="Tahoma"/>
            <family val="2"/>
          </rPr>
          <t>Costs associated with any items listed here must be accounted for within the direct costs of the estimate.</t>
        </r>
      </text>
    </comment>
    <comment ref="T14" authorId="0">
      <text>
        <r>
          <rPr>
            <sz val="9"/>
            <rFont val="Tahoma"/>
            <family val="2"/>
          </rPr>
          <t>File path will show up automatically where ever this estimate is saved by the individual using this template.</t>
        </r>
        <r>
          <rPr>
            <b/>
            <sz val="9"/>
            <rFont val="Tahoma"/>
            <family val="2"/>
          </rPr>
          <t xml:space="preserve">
</t>
        </r>
        <r>
          <rPr>
            <sz val="9"/>
            <rFont val="Tahoma"/>
            <family val="2"/>
          </rPr>
          <t xml:space="preserve">
</t>
        </r>
      </text>
    </comment>
    <comment ref="P16" authorId="0">
      <text>
        <r>
          <rPr>
            <sz val="9"/>
            <rFont val="Tahoma"/>
            <family val="2"/>
          </rPr>
          <t>Pricing for this to be included with direct pricing by line item in labor, material, and  equipment.  This should not be a percentage</t>
        </r>
      </text>
    </comment>
    <comment ref="B19" authorId="0">
      <text>
        <r>
          <rPr>
            <sz val="9"/>
            <rFont val="Tahoma"/>
            <family val="2"/>
          </rPr>
          <t xml:space="preserve">Insert "Construction Activities" into the lines below with the related labor, material, &amp; equipment within the same line. 
Insert any details into comment box on line item.  If any written backup, PDF, reference in comment  box and safe with estimate as "Backup" 
</t>
        </r>
      </text>
    </comment>
    <comment ref="F19" authorId="0">
      <text>
        <r>
          <rPr>
            <sz val="9"/>
            <rFont val="Tahoma"/>
            <family val="2"/>
          </rPr>
          <t xml:space="preserve">Insert the overal quantity and unit here that is required  for the overall  "$Unit" which will allow for overall review of the individual construction activity.  Numbers entered here do NOT populate the Labor, Material, or Equipment Sections of this spreadsheet. The "$Unit" is located on the opposite end of this spreadsheet. </t>
        </r>
      </text>
    </comment>
    <comment ref="Y19" authorId="0">
      <text>
        <r>
          <rPr>
            <sz val="9"/>
            <rFont val="Tahoma"/>
            <family val="2"/>
          </rPr>
          <t xml:space="preserve">It is not uncommon for the Labor, Material, &amp; Equipment items to be done in different units of measure,.  Therefore this quantity and unit of measure is for the purpose of evaluating the overall price by a single unit of measure. 
</t>
        </r>
      </text>
    </comment>
    <comment ref="V20" authorId="0">
      <text>
        <r>
          <rPr>
            <sz val="9"/>
            <rFont val="Tahoma"/>
            <family val="2"/>
          </rPr>
          <t xml:space="preserve">Contractor needs to breakout subcontractor markup's, if they don't, simply insert 0% into this column if markups are within the unit prices.  If for some reason not all subcontractor or supplier markups are the same then simply manually enter the different percent in the individually cell, this will overwrite the existing formula. 
</t>
        </r>
      </text>
    </comment>
    <comment ref="W20" authorId="0">
      <text>
        <r>
          <rPr>
            <sz val="9"/>
            <rFont val="Tahoma"/>
            <family val="2"/>
          </rPr>
          <t xml:space="preserve">This is the total subcontractor markups per line item calculated from the percentages inputed from the suontractor markups above in the "Information &amp; Statistics Section" Aboce.
</t>
        </r>
      </text>
    </comment>
    <comment ref="B21" authorId="0">
      <text>
        <r>
          <rPr>
            <sz val="10"/>
            <rFont val="Arial"/>
            <family val="0"/>
          </rPr>
          <t>If any work that is in the base contract is to be deleted in lieu of modification work, then the costs of that work goes in this section.  Input in positive numbers and the totals are formulated to show negative.</t>
        </r>
      </text>
    </comment>
    <comment ref="B28" authorId="0">
      <text>
        <r>
          <rPr>
            <sz val="9"/>
            <rFont val="Tahoma"/>
            <family val="2"/>
          </rPr>
          <t xml:space="preserve">The following line items are for the added work of the modification.
</t>
        </r>
      </text>
    </comment>
    <comment ref="B43" authorId="0">
      <text>
        <r>
          <rPr>
            <sz val="9"/>
            <rFont val="Tahoma"/>
            <family val="2"/>
          </rPr>
          <t xml:space="preserve">Any specific general conditions associated with this modifications to be specifically listed out in detail here. </t>
        </r>
      </text>
    </comment>
    <comment ref="Y53" authorId="0">
      <text>
        <r>
          <rPr>
            <sz val="9"/>
            <rFont val="Tahoma"/>
            <family val="2"/>
          </rPr>
          <t xml:space="preserve">These are for team members to sign off after reviewing the estimate for accuracy, content, and any errors.   Any required changes need to be reported to the responsible estimator for correction.  All estimates should have at least one review done besides the estimator. </t>
        </r>
      </text>
    </comment>
    <comment ref="J20" authorId="0">
      <text>
        <r>
          <rPr>
            <sz val="9"/>
            <rFont val="Tahoma"/>
            <family val="2"/>
          </rPr>
          <t xml:space="preserve">This is to determine the amount of work being put in place by an individual or crew over a specific timeframe.  This calculates off of the Overall Quantity Line item.  To quickly adjust the production rate, simply raise or lower the number of hours to match the production desired.
</t>
        </r>
      </text>
    </comment>
    <comment ref="V55" authorId="0">
      <text>
        <r>
          <rPr>
            <sz val="10"/>
            <rFont val="Tahoma"/>
            <family val="2"/>
          </rPr>
          <t>Because accurate calculation is critical in estimating and spreadsheet errors are common multiple safety measures have been added with these check numbers in several locations. The check number should always be the same as the number immediately above.  If the number is different then the cell will turn red due to an inputting error in the spreadsheet not allowing for proper calculation.  The cell below will calculate what the variance between the two numbers are allowing for a search of the spreadsheet for this number as a starting point for determining where the error occurred while inputting the data.  If this cell turns red and the cells are the same value then a format rounding error has occurred which does not affect the pricing.  The important part is the numbers remain the same value, otherwise an imputing error has occurred and must be found for an accurate estimate.</t>
        </r>
      </text>
    </comment>
    <comment ref="R58" authorId="0">
      <text>
        <r>
          <rPr>
            <sz val="9"/>
            <rFont val="Tahoma"/>
            <family val="2"/>
          </rPr>
          <t>When local subcontractors and suppliers are not available "Means" Location Factor is inserted here.</t>
        </r>
      </text>
    </comment>
    <comment ref="R62" authorId="0">
      <text>
        <r>
          <rPr>
            <sz val="9"/>
            <rFont val="Tahoma"/>
            <family val="2"/>
          </rPr>
          <t>If added design above the contract is part of the modification then costs may need to be allocated within this line item.  If column is blacked out then the Design Build criteria in Section 1  has been selected as NO and therefore not cost is allowed within this area.</t>
        </r>
      </text>
    </comment>
    <comment ref="G2" authorId="0">
      <text>
        <r>
          <rPr>
            <sz val="9"/>
            <rFont val="Tahoma"/>
            <family val="2"/>
          </rPr>
          <t xml:space="preserve">After the initial estimate is completed, any revisons are to be numbered here with the new estimate date.
</t>
        </r>
      </text>
    </comment>
    <comment ref="D5" authorId="0">
      <text>
        <r>
          <rPr>
            <sz val="9"/>
            <rFont val="Tahoma"/>
            <family val="2"/>
          </rPr>
          <t xml:space="preserve">Input the unit that is desired to reflect the overall unit cost.  Eample would be if you wanted the overall building cost of 2,000 sf house, enter 2,000 sf to see what the sf cost of the building is.   
</t>
        </r>
      </text>
    </comment>
    <comment ref="J53" authorId="0">
      <text>
        <r>
          <rPr>
            <sz val="9"/>
            <rFont val="Tahoma"/>
            <family val="2"/>
          </rPr>
          <t xml:space="preserve">This area is used for developing the equipment rates individually or by crew.  Note that rates need to be inserted into Unit$ of the Equipment Section manually.
</t>
        </r>
      </text>
    </comment>
    <comment ref="N54" authorId="0">
      <text>
        <r>
          <rPr>
            <sz val="9"/>
            <rFont val="Tahoma"/>
            <family val="2"/>
          </rPr>
          <t>The website below is a direct link to the Corps of Engineers Equipment Website.</t>
        </r>
      </text>
    </comment>
    <comment ref="K56" authorId="0">
      <text>
        <r>
          <rPr>
            <sz val="9"/>
            <rFont val="Tahoma"/>
            <family val="2"/>
          </rPr>
          <t>These rates can be by crew or by individual equipment.  Equipment shown is for example only and can be deleted, changed, or put into crews.</t>
        </r>
      </text>
    </comment>
    <comment ref="A53" authorId="0">
      <text>
        <r>
          <rPr>
            <sz val="10"/>
            <rFont val="Tahoma"/>
            <family val="2"/>
          </rPr>
          <t>This area is used for developing the labor hourly rates individually or by crew. required for the project.  These rates consist of three areas including Base Rate, Fringe Rate, and the Labor Burden. The rates for Base salary and Fringe Benefits can be accessed in the DAVIS BACON website (the link is provided below) Note that these rates need to be inserted into Unit$ of the Labor Section manually.  The rates for Fringe are developed at the bottom of this section.</t>
        </r>
        <r>
          <rPr>
            <sz val="9"/>
            <rFont val="Tahoma"/>
            <family val="2"/>
          </rPr>
          <t xml:space="preserve">
</t>
        </r>
      </text>
    </comment>
    <comment ref="A55" authorId="0">
      <text>
        <r>
          <rPr>
            <sz val="9"/>
            <rFont val="Tahoma"/>
            <family val="2"/>
          </rPr>
          <t>These rates can be by crew or by individuals built by using the Davis/Bacon Decision for the referenced region. Names shown are for example only and can be deleted, changed, or put into crews.</t>
        </r>
      </text>
    </comment>
    <comment ref="C56" authorId="0">
      <text>
        <r>
          <rPr>
            <sz val="10"/>
            <rFont val="Tahoma"/>
            <family val="2"/>
          </rPr>
          <t>Insert total amount of tradespersons required here</t>
        </r>
      </text>
    </comment>
    <comment ref="D56" authorId="0">
      <text>
        <r>
          <rPr>
            <sz val="10"/>
            <rFont val="Tahoma"/>
            <family val="2"/>
          </rPr>
          <t>This is the base salary that the individual is paid per hour</t>
        </r>
      </text>
    </comment>
    <comment ref="E56" authorId="0">
      <text>
        <r>
          <rPr>
            <sz val="10"/>
            <rFont val="Tahoma"/>
            <family val="2"/>
          </rPr>
          <t xml:space="preserve">This is non salary compensation paid to the employee  per hour for 401K, Medical insurance, vacation, vehical allowance, phone etc. </t>
        </r>
      </text>
    </comment>
    <comment ref="F56" authorId="0">
      <text>
        <r>
          <rPr>
            <sz val="9"/>
            <rFont val="Tahoma"/>
            <family val="2"/>
          </rPr>
          <t xml:space="preserve">
</t>
        </r>
        <r>
          <rPr>
            <sz val="10"/>
            <rFont val="Tahoma"/>
            <family val="2"/>
          </rPr>
          <t>To adjust Labor Burden rate goto the bottom of this area and adjust individual precentages to develop full Labor Burden Rate.  This rate will automatically be added to the overal all Labor rate.</t>
        </r>
      </text>
    </comment>
    <comment ref="G56" authorId="0">
      <text>
        <r>
          <rPr>
            <sz val="10"/>
            <rFont val="Tahoma"/>
            <family val="2"/>
          </rPr>
          <t>This is the total individual hourly rate</t>
        </r>
      </text>
    </comment>
    <comment ref="H56" authorId="0">
      <text>
        <r>
          <rPr>
            <sz val="10"/>
            <rFont val="Tahoma"/>
            <family val="2"/>
          </rPr>
          <t>This is the total rate for crews or mulitple individual i.e. 3 laborers</t>
        </r>
      </text>
    </comment>
    <comment ref="A81" authorId="0">
      <text>
        <r>
          <rPr>
            <sz val="10"/>
            <rFont val="Tahoma"/>
            <family val="2"/>
          </rPr>
          <t>These are the costs that the employer pays on behalf of the employee. All applicable percentages must be entered to develop accurate Labor Burden. These cannot included Home Office Overhead or profit</t>
        </r>
        <r>
          <rPr>
            <sz val="9"/>
            <rFont val="Tahoma"/>
            <family val="2"/>
          </rPr>
          <t xml:space="preserve">
</t>
        </r>
      </text>
    </comment>
    <comment ref="A82" authorId="1">
      <text>
        <r>
          <rPr>
            <b/>
            <sz val="10"/>
            <rFont val="Tahoma"/>
            <family val="2"/>
          </rPr>
          <t>Social Security</t>
        </r>
        <r>
          <rPr>
            <sz val="10"/>
            <rFont val="Tahoma"/>
            <family val="2"/>
          </rPr>
          <t xml:space="preserve"> Limit in year 2011 I is 6.2% on the first $106,800 of salary per Year.  This is typically adjusted at the beginning of the year</t>
        </r>
        <r>
          <rPr>
            <sz val="8"/>
            <rFont val="Tahoma"/>
            <family val="2"/>
          </rPr>
          <t xml:space="preserve">
</t>
        </r>
      </text>
    </comment>
    <comment ref="B82" authorId="0">
      <text>
        <r>
          <rPr>
            <b/>
            <sz val="10"/>
            <rFont val="Tahoma"/>
            <family val="2"/>
          </rPr>
          <t>Medicare</t>
        </r>
        <r>
          <rPr>
            <sz val="10"/>
            <rFont val="Tahoma"/>
            <family val="2"/>
          </rPr>
          <t xml:space="preserve"> is fixed and typically adjusted at the beginning of the year</t>
        </r>
      </text>
    </comment>
    <comment ref="C82" authorId="1">
      <text>
        <r>
          <rPr>
            <b/>
            <sz val="10"/>
            <rFont val="Tahoma"/>
            <family val="2"/>
          </rPr>
          <t xml:space="preserve">Federal Unemployment Tax  ( FUTA) </t>
        </r>
        <r>
          <rPr>
            <sz val="10"/>
            <rFont val="Tahoma"/>
            <family val="2"/>
          </rPr>
          <t xml:space="preserve"> Limit $56 per person per year</t>
        </r>
      </text>
    </comment>
    <comment ref="D82" authorId="1">
      <text>
        <r>
          <rPr>
            <b/>
            <sz val="10"/>
            <rFont val="Tahoma"/>
            <family val="2"/>
          </rPr>
          <t>State Unemployment Tax (SUTA)</t>
        </r>
        <r>
          <rPr>
            <sz val="10"/>
            <rFont val="Tahoma"/>
            <family val="2"/>
          </rPr>
          <t xml:space="preserve"> vaires by year and state and needs to be veriifed and entered here.</t>
        </r>
      </text>
    </comment>
    <comment ref="E82" authorId="0">
      <text>
        <r>
          <rPr>
            <b/>
            <sz val="9"/>
            <rFont val="Tahoma"/>
            <family val="2"/>
          </rPr>
          <t xml:space="preserve">Workman's Compensation </t>
        </r>
        <r>
          <rPr>
            <sz val="9"/>
            <rFont val="Tahoma"/>
            <family val="2"/>
          </rPr>
          <t xml:space="preserve">varies by state and contractor and needs to be varified and entered here.
</t>
        </r>
      </text>
    </comment>
    <comment ref="F82" authorId="0">
      <text>
        <r>
          <rPr>
            <sz val="10"/>
            <rFont val="Tahoma"/>
            <family val="2"/>
          </rPr>
          <t>This is for items that are specific to a trade in different areas i.e. Union Dues,  special assessment et</t>
        </r>
        <r>
          <rPr>
            <b/>
            <sz val="9"/>
            <rFont val="Tahoma"/>
            <family val="2"/>
          </rPr>
          <t>c.</t>
        </r>
      </text>
    </comment>
    <comment ref="G82" authorId="0">
      <text>
        <r>
          <rPr>
            <sz val="10"/>
            <rFont val="Tahoma"/>
            <family val="2"/>
          </rPr>
          <t>This is for items that are specific to a trade in different areas i.e. Union Dues,  special assessment et</t>
        </r>
        <r>
          <rPr>
            <b/>
            <sz val="9"/>
            <rFont val="Tahoma"/>
            <family val="2"/>
          </rPr>
          <t>c.</t>
        </r>
      </text>
    </comment>
    <comment ref="H82" authorId="0">
      <text>
        <r>
          <rPr>
            <sz val="10"/>
            <rFont val="Tahoma"/>
            <family val="2"/>
          </rPr>
          <t>This is the total Labor Burden rate to be applied to the overall Labor Rates</t>
        </r>
        <r>
          <rPr>
            <sz val="9"/>
            <rFont val="Tahoma"/>
            <family val="2"/>
          </rPr>
          <t xml:space="preserve">
</t>
        </r>
      </text>
    </comment>
  </commentList>
</comments>
</file>

<file path=xl/comments3.xml><?xml version="1.0" encoding="utf-8"?>
<comments xmlns="http://schemas.openxmlformats.org/spreadsheetml/2006/main">
  <authors>
    <author>cosgood</author>
    <author>Chris Osgood</author>
  </authors>
  <commentList>
    <comment ref="K6" authorId="0">
      <text>
        <r>
          <rPr>
            <sz val="9"/>
            <rFont val="Tahoma"/>
            <family val="2"/>
          </rPr>
          <t>List the name of the Contractor here</t>
        </r>
      </text>
    </comment>
    <comment ref="P6" authorId="0">
      <text>
        <r>
          <rPr>
            <sz val="9"/>
            <rFont val="Tahoma"/>
            <family val="2"/>
          </rPr>
          <t>Insert date of work start.  If longer then 30 day from time of estimate, then apply appropriate escalation contingency below.</t>
        </r>
      </text>
    </comment>
    <comment ref="D8" authorId="0">
      <text>
        <r>
          <rPr>
            <sz val="9"/>
            <rFont val="Tahoma"/>
            <family val="2"/>
          </rPr>
          <t xml:space="preserve">Insert Davis Bacon Decision here in format shown.  When accessing Davis Bacon Website use this format in "Refine your query" Search box to find the correct contract decision 
</t>
        </r>
      </text>
    </comment>
    <comment ref="K8" authorId="0">
      <text>
        <r>
          <rPr>
            <sz val="9"/>
            <rFont val="Tahoma"/>
            <family val="2"/>
          </rPr>
          <t>Insert Contractor's estimator or contact
 here</t>
        </r>
      </text>
    </comment>
    <comment ref="P8" authorId="0">
      <text>
        <r>
          <rPr>
            <sz val="9"/>
            <rFont val="Tahoma"/>
            <family val="2"/>
          </rPr>
          <t>Insert number of working days work is expected to take.  This allows a check for total crew hours required.</t>
        </r>
        <r>
          <rPr>
            <b/>
            <sz val="9"/>
            <rFont val="Tahoma"/>
            <family val="2"/>
          </rPr>
          <t xml:space="preserve">
</t>
        </r>
        <r>
          <rPr>
            <sz val="9"/>
            <rFont val="Tahoma"/>
            <family val="2"/>
          </rPr>
          <t xml:space="preserve">
</t>
        </r>
      </text>
    </comment>
    <comment ref="D10" authorId="0">
      <text>
        <r>
          <rPr>
            <sz val="9"/>
            <rFont val="Tahoma"/>
            <family val="2"/>
          </rPr>
          <t xml:space="preserve">Scan actual solictation and save in the project file, then Insert HYPERLINK here to access actual solication.  
</t>
        </r>
      </text>
    </comment>
    <comment ref="H10" authorId="0">
      <text>
        <r>
          <rPr>
            <sz val="9"/>
            <rFont val="Tahoma"/>
            <family val="2"/>
          </rPr>
          <t>Insert the Contract Line Item Number "CLIN" here which should be a consecutive number from previous MOD's.</t>
        </r>
      </text>
    </comment>
    <comment ref="P10" authorId="0">
      <text>
        <r>
          <rPr>
            <sz val="9"/>
            <rFont val="Tahoma"/>
            <family val="2"/>
          </rPr>
          <t xml:space="preserve">If extreme weather is expected then costs associated with it should be specifically called out with in the estimate. </t>
        </r>
      </text>
    </comment>
    <comment ref="A12" authorId="0">
      <text>
        <r>
          <rPr>
            <sz val="9"/>
            <rFont val="Tahoma"/>
            <family val="2"/>
          </rPr>
          <t>This is critical for determine which Davis Bacon rates to use.</t>
        </r>
      </text>
    </comment>
    <comment ref="D12" authorId="0">
      <text>
        <r>
          <rPr>
            <sz val="9"/>
            <rFont val="Tahoma"/>
            <family val="2"/>
          </rPr>
          <t xml:space="preserve">If this is design build then special attention must be given to any potential added design fees. This is critical when modification occur during the design phase of the design build phase.  This does not apply when design build bid.  In the design build case select NO.  If fees are required select YES and then add at the design fee  cell in the summary.
</t>
        </r>
      </text>
    </comment>
    <comment ref="K12" authorId="0">
      <text>
        <r>
          <rPr>
            <sz val="9"/>
            <rFont val="Tahoma"/>
            <family val="2"/>
          </rPr>
          <t>List the name of the Architect's Company here</t>
        </r>
      </text>
    </comment>
    <comment ref="P12" authorId="0">
      <text>
        <r>
          <rPr>
            <sz val="9"/>
            <rFont val="Tahoma"/>
            <family val="2"/>
          </rPr>
          <t>If work is to be done during the night, labor rates are to be adjusted and any associated general conditions are to be added into the estimate at the direct line item level.</t>
        </r>
        <r>
          <rPr>
            <b/>
            <sz val="9"/>
            <rFont val="Tahoma"/>
            <family val="2"/>
          </rPr>
          <t xml:space="preserve">
</t>
        </r>
      </text>
    </comment>
    <comment ref="A14" authorId="0">
      <text>
        <r>
          <rPr>
            <sz val="9"/>
            <rFont val="Tahoma"/>
            <family val="2"/>
          </rPr>
          <t>This is required to determine Davis/Bacon Rates</t>
        </r>
      </text>
    </comment>
    <comment ref="K14" authorId="0">
      <text>
        <r>
          <rPr>
            <sz val="9"/>
            <rFont val="Tahoma"/>
            <family val="2"/>
          </rPr>
          <t>Insert Architect's  name
 here</t>
        </r>
      </text>
    </comment>
    <comment ref="P14" authorId="0">
      <text>
        <r>
          <rPr>
            <sz val="9"/>
            <rFont val="Tahoma"/>
            <family val="2"/>
          </rPr>
          <t>Costs associated with any items listed here must be accounted for within the direct costs of the estimate.</t>
        </r>
      </text>
    </comment>
    <comment ref="T14" authorId="0">
      <text>
        <r>
          <rPr>
            <sz val="9"/>
            <rFont val="Tahoma"/>
            <family val="2"/>
          </rPr>
          <t>File path will show up automatically where ever this estimate is saved by the individual using this template.</t>
        </r>
        <r>
          <rPr>
            <b/>
            <sz val="9"/>
            <rFont val="Tahoma"/>
            <family val="2"/>
          </rPr>
          <t xml:space="preserve">
</t>
        </r>
        <r>
          <rPr>
            <sz val="9"/>
            <rFont val="Tahoma"/>
            <family val="2"/>
          </rPr>
          <t xml:space="preserve">
</t>
        </r>
      </text>
    </comment>
    <comment ref="P16" authorId="0">
      <text>
        <r>
          <rPr>
            <sz val="9"/>
            <rFont val="Tahoma"/>
            <family val="2"/>
          </rPr>
          <t>Pricing for this to be included with direct pricing by line item in labor, material, and  equipment.  This should not be a percentage</t>
        </r>
      </text>
    </comment>
    <comment ref="B19" authorId="0">
      <text>
        <r>
          <rPr>
            <sz val="9"/>
            <rFont val="Tahoma"/>
            <family val="2"/>
          </rPr>
          <t xml:space="preserve">Insert "Construction Activities" into the lines below with the related labor, material, &amp; equipment within the same line. 
Insert any details into comment box on line item.  If any written backup, PDF, reference in comment  box and safe with estimate as "Backup" 
</t>
        </r>
      </text>
    </comment>
    <comment ref="F19" authorId="0">
      <text>
        <r>
          <rPr>
            <sz val="9"/>
            <rFont val="Tahoma"/>
            <family val="2"/>
          </rPr>
          <t xml:space="preserve">Insert the overal quantity and unit here that is required  for the overall  "$Unit" which will allow for overall review of the individual construction activity.  Numbers entered here do NOT populate the Labor, Material, or Equipment Sections of this spreadsheet. The "$Unit" is located on the opposite end of this spreadsheet. </t>
        </r>
      </text>
    </comment>
    <comment ref="Y19" authorId="0">
      <text>
        <r>
          <rPr>
            <sz val="9"/>
            <rFont val="Tahoma"/>
            <family val="2"/>
          </rPr>
          <t xml:space="preserve">It is not uncommon for the Labor, Material, &amp; Equipment items to be done in different units of measure,.  Therefore this quantity and unit of measure is for the purpose of evaluating the overall price by a single unit of measure. 
</t>
        </r>
      </text>
    </comment>
    <comment ref="V20" authorId="0">
      <text>
        <r>
          <rPr>
            <sz val="9"/>
            <rFont val="Tahoma"/>
            <family val="2"/>
          </rPr>
          <t xml:space="preserve">Contractor needs to breakout subcontractor markup's, if they don't, simply insert 0% into this column if markups are within the unit prices.  If for some reason not all subcontractor or supplier markups are the same then simply manually enter the different percent in the individually cell, this will overwrite the existing formula. 
</t>
        </r>
      </text>
    </comment>
    <comment ref="W20" authorId="0">
      <text>
        <r>
          <rPr>
            <sz val="9"/>
            <rFont val="Tahoma"/>
            <family val="2"/>
          </rPr>
          <t xml:space="preserve">This is the total subcontractor markups per line item calculated from the percentages inputed from the suontractor markups above in the "Information &amp; Statistics Section" Aboce.
</t>
        </r>
      </text>
    </comment>
    <comment ref="B21" authorId="0">
      <text>
        <r>
          <rPr>
            <sz val="10"/>
            <rFont val="Arial"/>
            <family val="0"/>
          </rPr>
          <t>If any work that is in the base contract is to be deleted in lieu of modification work, then the costs of that work goes in this section.  Input in positive numbers and the totals are formulated to show negative.</t>
        </r>
      </text>
    </comment>
    <comment ref="B28" authorId="0">
      <text>
        <r>
          <rPr>
            <sz val="9"/>
            <rFont val="Tahoma"/>
            <family val="2"/>
          </rPr>
          <t xml:space="preserve">The following line items are for the added work of the modification.
</t>
        </r>
      </text>
    </comment>
    <comment ref="B43" authorId="0">
      <text>
        <r>
          <rPr>
            <sz val="9"/>
            <rFont val="Tahoma"/>
            <family val="2"/>
          </rPr>
          <t xml:space="preserve">Any specific general conditions associated with this modifications to be specifically listed out in detail here. </t>
        </r>
      </text>
    </comment>
    <comment ref="Y53" authorId="0">
      <text>
        <r>
          <rPr>
            <sz val="9"/>
            <rFont val="Tahoma"/>
            <family val="2"/>
          </rPr>
          <t xml:space="preserve">These are for team members to sign off after reviewing the estimate for accuracy, content, and any errors.   Any required changes need to be reported to the responsible estimator for correction.  All estimates should have at least one review done besides the estimator. </t>
        </r>
      </text>
    </comment>
    <comment ref="J20" authorId="0">
      <text>
        <r>
          <rPr>
            <sz val="9"/>
            <rFont val="Tahoma"/>
            <family val="2"/>
          </rPr>
          <t xml:space="preserve">This is to determine the amount of work being put in place by an individual or crew over a specific timeframe.  This calculates off of the Overall Quantity Line item.  To quickly adjust the production rate, simply raise or lower the number of hours to match the production desired.
</t>
        </r>
      </text>
    </comment>
    <comment ref="T12" authorId="0">
      <text>
        <r>
          <rPr>
            <sz val="9"/>
            <rFont val="Tahoma"/>
            <family val="2"/>
          </rPr>
          <t xml:space="preserve">Varify by state if Labor is taxed.  If so insert Yes for labor costs to be calculated with taxes.
</t>
        </r>
      </text>
    </comment>
    <comment ref="W12" authorId="0">
      <text>
        <r>
          <rPr>
            <sz val="9"/>
            <rFont val="Tahoma"/>
            <family val="2"/>
          </rPr>
          <t xml:space="preserve">Typcially materials are always taxed however varify by state. </t>
        </r>
      </text>
    </comment>
    <comment ref="X12" authorId="0">
      <text>
        <r>
          <rPr>
            <sz val="9"/>
            <rFont val="Tahoma"/>
            <family val="2"/>
          </rPr>
          <t>Varify by state if Equipment is taxed.  If so insert Yes for equipment costs to be calculated with taxes.</t>
        </r>
      </text>
    </comment>
    <comment ref="G2" authorId="0">
      <text>
        <r>
          <rPr>
            <sz val="9"/>
            <rFont val="Tahoma"/>
            <family val="2"/>
          </rPr>
          <t xml:space="preserve">After the initial estimate is completed, any revisons are to be numbered here with the new estimate date.
</t>
        </r>
      </text>
    </comment>
    <comment ref="D5" authorId="0">
      <text>
        <r>
          <rPr>
            <sz val="9"/>
            <rFont val="Tahoma"/>
            <family val="2"/>
          </rPr>
          <t xml:space="preserve">Input the unit that is desired to reflect the overall unit cost.  Eample would be if you wanted the overall building cost of 2,000 sf house, enter 2,000 sf to see what the sf cost of the building is.   
</t>
        </r>
      </text>
    </comment>
    <comment ref="V55" authorId="0">
      <text>
        <r>
          <rPr>
            <sz val="10"/>
            <rFont val="Tahoma"/>
            <family val="2"/>
          </rPr>
          <t>Because accurate calculation is critical in estimating and spreadsheet errors are common multiple safety measures have been added with these check numbers in several locations. The check number should always be the same as the number immediately above.  If the number is different then the cell will turn red due to an inputting error in the spreadsheet not allowing for proper calculation.  The cell below will calculate what the variance between the two numbers are allowing for a search of the spreadsheet for this number as a starting point for determining where the error occurred while inputting the data.  If this cell turns red and the cells are the same value then a format rounding error has occurred which does not affect the pricing.  The important part is the numbers remain the same value, otherwise an imputing error has occurred and must be found for an accurate estimate.</t>
        </r>
      </text>
    </comment>
    <comment ref="R58" authorId="0">
      <text>
        <r>
          <rPr>
            <sz val="9"/>
            <rFont val="Tahoma"/>
            <family val="2"/>
          </rPr>
          <t>When local subcontractors and suppliers are not available "Means" Location Factor is inserted here.</t>
        </r>
      </text>
    </comment>
    <comment ref="R62" authorId="0">
      <text>
        <r>
          <rPr>
            <sz val="9"/>
            <rFont val="Tahoma"/>
            <family val="2"/>
          </rPr>
          <t>If added design above the contract is part of the modification then costs may need to be allocated within this line item.  If column is blacked out then the Design Build criteria in Section 1  has been selected as NO and therefore not cost is allowed within this area.</t>
        </r>
      </text>
    </comment>
    <comment ref="J53" authorId="0">
      <text>
        <r>
          <rPr>
            <sz val="9"/>
            <rFont val="Tahoma"/>
            <family val="2"/>
          </rPr>
          <t xml:space="preserve">This area is used for developing the equipment rates individually or by crew.  Note that rates need to be inserted into Unit$ of the Equipment Section manually.
</t>
        </r>
      </text>
    </comment>
    <comment ref="N54" authorId="0">
      <text>
        <r>
          <rPr>
            <sz val="9"/>
            <rFont val="Tahoma"/>
            <family val="2"/>
          </rPr>
          <t>The website below is a direct link to the Corps of Engineers Equipment Website.</t>
        </r>
      </text>
    </comment>
    <comment ref="K56" authorId="0">
      <text>
        <r>
          <rPr>
            <sz val="9"/>
            <rFont val="Tahoma"/>
            <family val="2"/>
          </rPr>
          <t>These rates can be by crew or by individual equipment.  Equipment shown is for example only and can be deleted, changed, or put into crews.</t>
        </r>
      </text>
    </comment>
    <comment ref="A53" authorId="0">
      <text>
        <r>
          <rPr>
            <sz val="10"/>
            <rFont val="Tahoma"/>
            <family val="2"/>
          </rPr>
          <t>This area is used for developing the labor hourly rates individually or by crew. required for the project.  These rates consist of three areas including Base Rate, Fringe Rate, and the Labor Burden. The rates for Base salary and Fringe Benefits can be accessed in the DAVIS BACON website (the link is provided below) Note that these rates need to be inserted into Unit$ of the Labor Section manually.  The rates for Fringe are developed at the bottom of this section.</t>
        </r>
        <r>
          <rPr>
            <sz val="9"/>
            <rFont val="Tahoma"/>
            <family val="2"/>
          </rPr>
          <t xml:space="preserve">
</t>
        </r>
      </text>
    </comment>
    <comment ref="A55" authorId="0">
      <text>
        <r>
          <rPr>
            <sz val="9"/>
            <rFont val="Tahoma"/>
            <family val="2"/>
          </rPr>
          <t>These rates can be by crew or by individuals built by using the Davis/Bacon Decision for the referenced region. Names shown are for example only and can be deleted, changed, or put into crews.</t>
        </r>
      </text>
    </comment>
    <comment ref="C56" authorId="0">
      <text>
        <r>
          <rPr>
            <sz val="10"/>
            <rFont val="Tahoma"/>
            <family val="2"/>
          </rPr>
          <t>Insert total amount of tradespersons required here</t>
        </r>
      </text>
    </comment>
    <comment ref="D56" authorId="0">
      <text>
        <r>
          <rPr>
            <sz val="10"/>
            <rFont val="Tahoma"/>
            <family val="2"/>
          </rPr>
          <t>This is the base salary that the individual is paid per hour</t>
        </r>
      </text>
    </comment>
    <comment ref="E56" authorId="0">
      <text>
        <r>
          <rPr>
            <sz val="10"/>
            <rFont val="Tahoma"/>
            <family val="2"/>
          </rPr>
          <t xml:space="preserve">This is non salary compensation paid to the employee  per hour for 401K, Medical insurance, vacation, vehical allowance, phone etc. </t>
        </r>
      </text>
    </comment>
    <comment ref="F56" authorId="0">
      <text>
        <r>
          <rPr>
            <sz val="9"/>
            <rFont val="Tahoma"/>
            <family val="2"/>
          </rPr>
          <t xml:space="preserve">
</t>
        </r>
        <r>
          <rPr>
            <sz val="10"/>
            <rFont val="Tahoma"/>
            <family val="2"/>
          </rPr>
          <t>To adjust Labor Burden rate goto the bottom of this area and adjust individual precentages to develop full Labor Burden Rate.  This rate will automatically be added to the overal all Labor rate.</t>
        </r>
      </text>
    </comment>
    <comment ref="G56" authorId="0">
      <text>
        <r>
          <rPr>
            <sz val="10"/>
            <rFont val="Tahoma"/>
            <family val="2"/>
          </rPr>
          <t>This is the total individual hourly rate</t>
        </r>
      </text>
    </comment>
    <comment ref="H56" authorId="0">
      <text>
        <r>
          <rPr>
            <sz val="10"/>
            <rFont val="Tahoma"/>
            <family val="2"/>
          </rPr>
          <t>This is the total rate for crews or mulitple individual i.e. 3 laborers</t>
        </r>
      </text>
    </comment>
    <comment ref="A81" authorId="0">
      <text>
        <r>
          <rPr>
            <sz val="10"/>
            <rFont val="Tahoma"/>
            <family val="2"/>
          </rPr>
          <t>These are the costs that the employer pays on behalf of the employee. All applicable percentages must be entered to develop accurate Labor Burden. These cannot included Home Office Overhead or profit</t>
        </r>
        <r>
          <rPr>
            <sz val="9"/>
            <rFont val="Tahoma"/>
            <family val="2"/>
          </rPr>
          <t xml:space="preserve">
</t>
        </r>
      </text>
    </comment>
    <comment ref="A82" authorId="1">
      <text>
        <r>
          <rPr>
            <b/>
            <sz val="10"/>
            <rFont val="Tahoma"/>
            <family val="2"/>
          </rPr>
          <t>Social Security</t>
        </r>
        <r>
          <rPr>
            <sz val="10"/>
            <rFont val="Tahoma"/>
            <family val="2"/>
          </rPr>
          <t xml:space="preserve"> Limit in year 2011 I is 6.2% on the first $106,800 of salary per Year.  This is typically adjusted at the beginning of the year</t>
        </r>
        <r>
          <rPr>
            <sz val="8"/>
            <rFont val="Tahoma"/>
            <family val="2"/>
          </rPr>
          <t xml:space="preserve">
</t>
        </r>
      </text>
    </comment>
    <comment ref="B82" authorId="0">
      <text>
        <r>
          <rPr>
            <b/>
            <sz val="10"/>
            <rFont val="Tahoma"/>
            <family val="2"/>
          </rPr>
          <t>Medicare</t>
        </r>
        <r>
          <rPr>
            <sz val="10"/>
            <rFont val="Tahoma"/>
            <family val="2"/>
          </rPr>
          <t xml:space="preserve"> is fixed and typically adjusted at the beginning of the year</t>
        </r>
      </text>
    </comment>
    <comment ref="C82" authorId="1">
      <text>
        <r>
          <rPr>
            <b/>
            <sz val="10"/>
            <rFont val="Tahoma"/>
            <family val="2"/>
          </rPr>
          <t xml:space="preserve">Federal Unemployment Tax  ( FUTA) </t>
        </r>
        <r>
          <rPr>
            <sz val="10"/>
            <rFont val="Tahoma"/>
            <family val="2"/>
          </rPr>
          <t xml:space="preserve"> Limit $56 per person per year</t>
        </r>
      </text>
    </comment>
    <comment ref="D82" authorId="1">
      <text>
        <r>
          <rPr>
            <b/>
            <sz val="10"/>
            <rFont val="Tahoma"/>
            <family val="2"/>
          </rPr>
          <t>State Unemployment Tax (SUTA)</t>
        </r>
        <r>
          <rPr>
            <sz val="10"/>
            <rFont val="Tahoma"/>
            <family val="2"/>
          </rPr>
          <t xml:space="preserve"> vaires by year and state and needs to be veriifed and entered here.</t>
        </r>
      </text>
    </comment>
    <comment ref="E82" authorId="0">
      <text>
        <r>
          <rPr>
            <b/>
            <sz val="9"/>
            <rFont val="Tahoma"/>
            <family val="2"/>
          </rPr>
          <t xml:space="preserve">Workman's Compensation </t>
        </r>
        <r>
          <rPr>
            <sz val="9"/>
            <rFont val="Tahoma"/>
            <family val="2"/>
          </rPr>
          <t xml:space="preserve">varies by state and contractor and needs to be varified and entered here.
</t>
        </r>
      </text>
    </comment>
    <comment ref="F82" authorId="0">
      <text>
        <r>
          <rPr>
            <sz val="10"/>
            <rFont val="Tahoma"/>
            <family val="2"/>
          </rPr>
          <t>This is for items that are specific to a trade in different areas i.e. Union Dues,  special assessment et</t>
        </r>
        <r>
          <rPr>
            <b/>
            <sz val="9"/>
            <rFont val="Tahoma"/>
            <family val="2"/>
          </rPr>
          <t>c.</t>
        </r>
      </text>
    </comment>
    <comment ref="G82" authorId="0">
      <text>
        <r>
          <rPr>
            <sz val="10"/>
            <rFont val="Tahoma"/>
            <family val="2"/>
          </rPr>
          <t>This is for items that are specific to a trade in different areas i.e. Union Dues,  special assessment et</t>
        </r>
        <r>
          <rPr>
            <b/>
            <sz val="9"/>
            <rFont val="Tahoma"/>
            <family val="2"/>
          </rPr>
          <t>c.</t>
        </r>
      </text>
    </comment>
    <comment ref="H82" authorId="0">
      <text>
        <r>
          <rPr>
            <sz val="10"/>
            <rFont val="Tahoma"/>
            <family val="2"/>
          </rPr>
          <t>This is the total Labor Burden rate to be applied to the overall Labor Rates</t>
        </r>
        <r>
          <rPr>
            <sz val="9"/>
            <rFont val="Tahoma"/>
            <family val="2"/>
          </rPr>
          <t xml:space="preserve">
</t>
        </r>
      </text>
    </comment>
  </commentList>
</comments>
</file>

<file path=xl/comments4.xml><?xml version="1.0" encoding="utf-8"?>
<comments xmlns="http://schemas.openxmlformats.org/spreadsheetml/2006/main">
  <authors>
    <author>cosgood</author>
    <author>Chris Osgood</author>
  </authors>
  <commentList>
    <comment ref="K6" authorId="0">
      <text>
        <r>
          <rPr>
            <sz val="9"/>
            <rFont val="Tahoma"/>
            <family val="2"/>
          </rPr>
          <t>List the name of the Contractor here</t>
        </r>
      </text>
    </comment>
    <comment ref="P6" authorId="0">
      <text>
        <r>
          <rPr>
            <sz val="9"/>
            <rFont val="Tahoma"/>
            <family val="2"/>
          </rPr>
          <t>Insert date of work start.  If longer then 30 day from time of estimate, then apply appropriate escalation contingency below.</t>
        </r>
      </text>
    </comment>
    <comment ref="D8" authorId="0">
      <text>
        <r>
          <rPr>
            <sz val="9"/>
            <rFont val="Tahoma"/>
            <family val="2"/>
          </rPr>
          <t xml:space="preserve">Insert Davis Bacon Decision here in format shown.  When accessing Davis Bacon Website use this format in "Refine your query" Search box to find the correct contract decision 
</t>
        </r>
      </text>
    </comment>
    <comment ref="K8" authorId="0">
      <text>
        <r>
          <rPr>
            <sz val="9"/>
            <rFont val="Tahoma"/>
            <family val="2"/>
          </rPr>
          <t>Insert Contractor's estimator or contact
 here</t>
        </r>
      </text>
    </comment>
    <comment ref="P8" authorId="0">
      <text>
        <r>
          <rPr>
            <sz val="9"/>
            <rFont val="Tahoma"/>
            <family val="2"/>
          </rPr>
          <t>Insert number of working days work is expected to take.  This allows a check for total crew hours required.</t>
        </r>
        <r>
          <rPr>
            <b/>
            <sz val="9"/>
            <rFont val="Tahoma"/>
            <family val="2"/>
          </rPr>
          <t xml:space="preserve">
</t>
        </r>
        <r>
          <rPr>
            <sz val="9"/>
            <rFont val="Tahoma"/>
            <family val="2"/>
          </rPr>
          <t xml:space="preserve">
</t>
        </r>
      </text>
    </comment>
    <comment ref="D10" authorId="0">
      <text>
        <r>
          <rPr>
            <sz val="9"/>
            <rFont val="Tahoma"/>
            <family val="2"/>
          </rPr>
          <t xml:space="preserve">Scan actual solictation and save in the project file, then Insert HYPERLINK here to access actual solication.  
</t>
        </r>
      </text>
    </comment>
    <comment ref="H10" authorId="0">
      <text>
        <r>
          <rPr>
            <sz val="9"/>
            <rFont val="Tahoma"/>
            <family val="2"/>
          </rPr>
          <t>Insert the Contract Line Item Number "CLIN" here which should be a consecutive number from previous MOD's.</t>
        </r>
      </text>
    </comment>
    <comment ref="P10" authorId="0">
      <text>
        <r>
          <rPr>
            <sz val="9"/>
            <rFont val="Tahoma"/>
            <family val="2"/>
          </rPr>
          <t xml:space="preserve">If extreme weather is expected then costs associated with it should be specifically called out with in the estimate. </t>
        </r>
      </text>
    </comment>
    <comment ref="A12" authorId="0">
      <text>
        <r>
          <rPr>
            <sz val="9"/>
            <rFont val="Tahoma"/>
            <family val="2"/>
          </rPr>
          <t>This is critical for determine which Davis Bacon rates to use.</t>
        </r>
      </text>
    </comment>
    <comment ref="D12" authorId="0">
      <text>
        <r>
          <rPr>
            <sz val="9"/>
            <rFont val="Tahoma"/>
            <family val="2"/>
          </rPr>
          <t xml:space="preserve">If this is design build then special attention must be given to any potential added design fees. This is critical when modification occur during the design phase of the design build phase.  This does not apply when design build bid.  In the design build case select NO.  If fees are required select YES and then add at the design fee  cell in the summary.
</t>
        </r>
      </text>
    </comment>
    <comment ref="K12" authorId="0">
      <text>
        <r>
          <rPr>
            <sz val="9"/>
            <rFont val="Tahoma"/>
            <family val="2"/>
          </rPr>
          <t>List the name of the Architect's Company here</t>
        </r>
      </text>
    </comment>
    <comment ref="P12" authorId="0">
      <text>
        <r>
          <rPr>
            <sz val="9"/>
            <rFont val="Tahoma"/>
            <family val="2"/>
          </rPr>
          <t>If work is to be done during the night, labor rates are to be adjusted and any associated general conditions are to be added into the estimate at the direct line item level.</t>
        </r>
        <r>
          <rPr>
            <b/>
            <sz val="9"/>
            <rFont val="Tahoma"/>
            <family val="2"/>
          </rPr>
          <t xml:space="preserve">
</t>
        </r>
      </text>
    </comment>
    <comment ref="A14" authorId="0">
      <text>
        <r>
          <rPr>
            <sz val="9"/>
            <rFont val="Tahoma"/>
            <family val="2"/>
          </rPr>
          <t>This is required to determine Davis/Bacon Rates</t>
        </r>
      </text>
    </comment>
    <comment ref="K14" authorId="0">
      <text>
        <r>
          <rPr>
            <sz val="9"/>
            <rFont val="Tahoma"/>
            <family val="2"/>
          </rPr>
          <t>Insert Architect's  name
 here</t>
        </r>
      </text>
    </comment>
    <comment ref="P14" authorId="0">
      <text>
        <r>
          <rPr>
            <sz val="9"/>
            <rFont val="Tahoma"/>
            <family val="2"/>
          </rPr>
          <t>Costs associated with any items listed here must be accounted for within the direct costs of the estimate.</t>
        </r>
      </text>
    </comment>
    <comment ref="T14" authorId="0">
      <text>
        <r>
          <rPr>
            <sz val="9"/>
            <rFont val="Tahoma"/>
            <family val="2"/>
          </rPr>
          <t>File path will show up automatically where ever this estimate is saved by the individual using this template.</t>
        </r>
        <r>
          <rPr>
            <b/>
            <sz val="9"/>
            <rFont val="Tahoma"/>
            <family val="2"/>
          </rPr>
          <t xml:space="preserve">
</t>
        </r>
        <r>
          <rPr>
            <sz val="9"/>
            <rFont val="Tahoma"/>
            <family val="2"/>
          </rPr>
          <t xml:space="preserve">
</t>
        </r>
      </text>
    </comment>
    <comment ref="P16" authorId="0">
      <text>
        <r>
          <rPr>
            <sz val="9"/>
            <rFont val="Tahoma"/>
            <family val="2"/>
          </rPr>
          <t>Pricing for this to be included with direct pricing by line item in labor, material, and  equipment.  This should not be a percentage</t>
        </r>
      </text>
    </comment>
    <comment ref="B19" authorId="0">
      <text>
        <r>
          <rPr>
            <sz val="9"/>
            <rFont val="Tahoma"/>
            <family val="2"/>
          </rPr>
          <t xml:space="preserve">Insert "Construction Activities" into the lines below with the related labor, material, &amp; equipment within the same line. 
Insert any details into comment box on line item.  If any written backup, PDF, reference in comment  box and safe with estimate as "Backup" 
</t>
        </r>
      </text>
    </comment>
    <comment ref="F19" authorId="0">
      <text>
        <r>
          <rPr>
            <sz val="9"/>
            <rFont val="Tahoma"/>
            <family val="2"/>
          </rPr>
          <t xml:space="preserve">Insert the overal quantity and unit here that is required  for the overall  "$Unit" which will allow for overall review of the individual construction activity.  Numbers entered here do NOT populate the Labor, Material, or Equipment Sections of this spreadsheet. The "$Unit" is located on the opposite end of this spreadsheet. </t>
        </r>
      </text>
    </comment>
    <comment ref="Y19" authorId="0">
      <text>
        <r>
          <rPr>
            <sz val="9"/>
            <rFont val="Tahoma"/>
            <family val="2"/>
          </rPr>
          <t xml:space="preserve">It is not uncommon for the Labor, Material, &amp; Equipment items to be done in different units of measure,.  Therefore this quantity and unit of measure is for the purpose of evaluating the overall price by a single unit of measure. 
</t>
        </r>
      </text>
    </comment>
    <comment ref="V20" authorId="0">
      <text>
        <r>
          <rPr>
            <sz val="9"/>
            <rFont val="Tahoma"/>
            <family val="2"/>
          </rPr>
          <t xml:space="preserve">Contractor needs to breakout subcontractor markup's, if they don't, simply insert 0% into this column if markups are within the unit prices.  If for some reason not all subcontractor or supplier markups are the same then simply manually enter the different percent in the individually cell, this will overwrite the existing formula. 
</t>
        </r>
      </text>
    </comment>
    <comment ref="W20" authorId="0">
      <text>
        <r>
          <rPr>
            <sz val="9"/>
            <rFont val="Tahoma"/>
            <family val="2"/>
          </rPr>
          <t xml:space="preserve">This is the total subcontractor markups per line item calculated from the percentages inputed from the suontractor markups above in the "Information &amp; Statistics Section" Aboce.
</t>
        </r>
      </text>
    </comment>
    <comment ref="B21" authorId="0">
      <text>
        <r>
          <rPr>
            <sz val="10"/>
            <rFont val="Arial"/>
            <family val="0"/>
          </rPr>
          <t>If any work that is in the base contract is to be deleted in lieu of modification work, then the costs of that work goes in this section.  Input in positive numbers and the totals are formulated to show negative.</t>
        </r>
      </text>
    </comment>
    <comment ref="B28" authorId="0">
      <text>
        <r>
          <rPr>
            <sz val="9"/>
            <rFont val="Tahoma"/>
            <family val="2"/>
          </rPr>
          <t xml:space="preserve">The following line items are for the added work of the modification.
</t>
        </r>
      </text>
    </comment>
    <comment ref="B43" authorId="0">
      <text>
        <r>
          <rPr>
            <sz val="9"/>
            <rFont val="Tahoma"/>
            <family val="2"/>
          </rPr>
          <t xml:space="preserve">Any specific general conditions associated with this modifications to be specifically listed out in detail here. </t>
        </r>
      </text>
    </comment>
    <comment ref="Y53" authorId="0">
      <text>
        <r>
          <rPr>
            <sz val="9"/>
            <rFont val="Tahoma"/>
            <family val="2"/>
          </rPr>
          <t xml:space="preserve">These are for team members to sign off after reviewing the estimate for accuracy, content, and any errors.   Any required changes need to be reported to the responsible estimator for correction.  All estimates should have at least one review done besides the estimator. </t>
        </r>
      </text>
    </comment>
    <comment ref="J20" authorId="0">
      <text>
        <r>
          <rPr>
            <sz val="9"/>
            <rFont val="Tahoma"/>
            <family val="2"/>
          </rPr>
          <t xml:space="preserve">This is to determine the amount of work being put in place by an individual or crew over a specific timeframe.  This calculates off of the Overall Quantity Line item.  To quickly adjust the production rate, simply raise or lower the number of hours to match the production desired.
</t>
        </r>
      </text>
    </comment>
    <comment ref="T12" authorId="0">
      <text>
        <r>
          <rPr>
            <sz val="9"/>
            <rFont val="Tahoma"/>
            <family val="2"/>
          </rPr>
          <t xml:space="preserve">Varify by state if Labor is taxed.  If so insert Yes for labor costs to be calculated with taxes.
</t>
        </r>
      </text>
    </comment>
    <comment ref="W12" authorId="0">
      <text>
        <r>
          <rPr>
            <sz val="9"/>
            <rFont val="Tahoma"/>
            <family val="2"/>
          </rPr>
          <t xml:space="preserve">Typcially materials are always taxed however varify by state. </t>
        </r>
      </text>
    </comment>
    <comment ref="X12" authorId="0">
      <text>
        <r>
          <rPr>
            <sz val="9"/>
            <rFont val="Tahoma"/>
            <family val="2"/>
          </rPr>
          <t>Varify by state if Equipment is taxed.  If so insert Yes for equipment costs to be calculated with taxes.</t>
        </r>
      </text>
    </comment>
    <comment ref="G2" authorId="0">
      <text>
        <r>
          <rPr>
            <sz val="9"/>
            <rFont val="Tahoma"/>
            <family val="2"/>
          </rPr>
          <t xml:space="preserve">After the initial estimate is completed, any revisons are to be numbered here with the new estimate date.
</t>
        </r>
      </text>
    </comment>
    <comment ref="D5" authorId="0">
      <text>
        <r>
          <rPr>
            <sz val="9"/>
            <rFont val="Tahoma"/>
            <family val="2"/>
          </rPr>
          <t xml:space="preserve">Input the unit that is desired to reflect the overall unit cost.  Eample would be if you wanted the overall building cost of 2,000 sf house, enter 2,000 sf to see what the sf cost of the building is.   
</t>
        </r>
      </text>
    </comment>
    <comment ref="V55" authorId="0">
      <text>
        <r>
          <rPr>
            <sz val="10"/>
            <rFont val="Tahoma"/>
            <family val="2"/>
          </rPr>
          <t>Because accurate calculation is critical in estimating and spreadsheet errors are common multiple safety measures have been added with these check numbers in several locations. The check number should always be the same as the number immediately above.  If the number is different then the cell will turn red due to an inputting error in the spreadsheet not allowing for proper calculation.  The cell below will calculate what the variance between the two numbers are allowing for a search of the spreadsheet for this number as a starting point for determining where the error occurred while inputting the data.  If this cell turns red and the cells are the same value then a format rounding error has occurred which does not affect the pricing.  The important part is the numbers remain the same value, otherwise an imputing error has occurred and must be found for an accurate estimate.</t>
        </r>
      </text>
    </comment>
    <comment ref="R58" authorId="0">
      <text>
        <r>
          <rPr>
            <sz val="9"/>
            <rFont val="Tahoma"/>
            <family val="2"/>
          </rPr>
          <t>When local subcontractors and suppliers are not available "Means" Location Factor is inserted here.</t>
        </r>
      </text>
    </comment>
    <comment ref="R62" authorId="0">
      <text>
        <r>
          <rPr>
            <sz val="9"/>
            <rFont val="Tahoma"/>
            <family val="2"/>
          </rPr>
          <t>If added design above the contract is part of the modification then costs may need to be allocated within this line item.  If column is blacked out then the Design Build criteria in Section 1  has been selected as NO and therefore not cost is allowed within this area.</t>
        </r>
      </text>
    </comment>
    <comment ref="J53" authorId="0">
      <text>
        <r>
          <rPr>
            <sz val="9"/>
            <rFont val="Tahoma"/>
            <family val="2"/>
          </rPr>
          <t xml:space="preserve">This area is used for developing the equipment rates individually or by crew.  Note that rates need to be inserted into Unit$ of the Equipment Section manually.
</t>
        </r>
      </text>
    </comment>
    <comment ref="N54" authorId="0">
      <text>
        <r>
          <rPr>
            <sz val="9"/>
            <rFont val="Tahoma"/>
            <family val="2"/>
          </rPr>
          <t>The website below is a direct link to the Corps of Engineers Equipment Website.</t>
        </r>
      </text>
    </comment>
    <comment ref="K56" authorId="0">
      <text>
        <r>
          <rPr>
            <sz val="9"/>
            <rFont val="Tahoma"/>
            <family val="2"/>
          </rPr>
          <t>These rates can be by crew or by individual equipment.  Equipment shown is for example only and can be deleted, changed, or put into crews.</t>
        </r>
      </text>
    </comment>
    <comment ref="A53" authorId="0">
      <text>
        <r>
          <rPr>
            <sz val="10"/>
            <rFont val="Tahoma"/>
            <family val="2"/>
          </rPr>
          <t>This area is used for developing the labor hourly rates individually or by crew. required for the project.  These rates consist of three areas including Base Rate, Fringe Rate, and the Labor Burden. The rates for Base salary and Fringe Benefits can be accessed in the DAVIS BACON website (the link is provided below) Note that these rates need to be inserted into Unit$ of the Labor Section manually.  The rates for Fringe are developed at the bottom of this section.</t>
        </r>
        <r>
          <rPr>
            <sz val="9"/>
            <rFont val="Tahoma"/>
            <family val="2"/>
          </rPr>
          <t xml:space="preserve">
</t>
        </r>
      </text>
    </comment>
    <comment ref="A55" authorId="0">
      <text>
        <r>
          <rPr>
            <sz val="9"/>
            <rFont val="Tahoma"/>
            <family val="2"/>
          </rPr>
          <t>These rates can be by crew or by individuals built by using the Davis/Bacon Decision for the referenced region. Names shown are for example only and can be deleted, changed, or put into crews.</t>
        </r>
      </text>
    </comment>
    <comment ref="C56" authorId="0">
      <text>
        <r>
          <rPr>
            <sz val="10"/>
            <rFont val="Tahoma"/>
            <family val="2"/>
          </rPr>
          <t>Insert total amount of tradespersons required here</t>
        </r>
      </text>
    </comment>
    <comment ref="D56" authorId="0">
      <text>
        <r>
          <rPr>
            <sz val="10"/>
            <rFont val="Tahoma"/>
            <family val="2"/>
          </rPr>
          <t>This is the base salary that the individual is paid per hour</t>
        </r>
      </text>
    </comment>
    <comment ref="E56" authorId="0">
      <text>
        <r>
          <rPr>
            <sz val="10"/>
            <rFont val="Tahoma"/>
            <family val="2"/>
          </rPr>
          <t xml:space="preserve">This is non salary compensation paid to the employee  per hour for 401K, Medical insurance, vacation, vehical allowance, phone etc. </t>
        </r>
      </text>
    </comment>
    <comment ref="F56" authorId="0">
      <text>
        <r>
          <rPr>
            <sz val="9"/>
            <rFont val="Tahoma"/>
            <family val="2"/>
          </rPr>
          <t xml:space="preserve">
</t>
        </r>
        <r>
          <rPr>
            <sz val="10"/>
            <rFont val="Tahoma"/>
            <family val="2"/>
          </rPr>
          <t>To adjust Labor Burden rate goto the bottom of this area and adjust individual precentages to develop full Labor Burden Rate.  This rate will automatically be added to the overal all Labor rate.</t>
        </r>
      </text>
    </comment>
    <comment ref="G56" authorId="0">
      <text>
        <r>
          <rPr>
            <sz val="10"/>
            <rFont val="Tahoma"/>
            <family val="2"/>
          </rPr>
          <t>This is the total individual hourly rate</t>
        </r>
      </text>
    </comment>
    <comment ref="H56" authorId="0">
      <text>
        <r>
          <rPr>
            <sz val="10"/>
            <rFont val="Tahoma"/>
            <family val="2"/>
          </rPr>
          <t>This is the total rate for crews or mulitple individual i.e. 3 laborers</t>
        </r>
      </text>
    </comment>
    <comment ref="A81" authorId="0">
      <text>
        <r>
          <rPr>
            <sz val="10"/>
            <rFont val="Tahoma"/>
            <family val="2"/>
          </rPr>
          <t>These are the costs that the employer pays on behalf of the employee. All applicable percentages must be entered to develop accurate Labor Burden. These cannot included Home Office Overhead or profit</t>
        </r>
        <r>
          <rPr>
            <sz val="9"/>
            <rFont val="Tahoma"/>
            <family val="2"/>
          </rPr>
          <t xml:space="preserve">
</t>
        </r>
      </text>
    </comment>
    <comment ref="A82" authorId="1">
      <text>
        <r>
          <rPr>
            <b/>
            <sz val="10"/>
            <rFont val="Tahoma"/>
            <family val="2"/>
          </rPr>
          <t>Social Security</t>
        </r>
        <r>
          <rPr>
            <sz val="10"/>
            <rFont val="Tahoma"/>
            <family val="2"/>
          </rPr>
          <t xml:space="preserve"> Limit in year 2011 I is 6.2% on the first $106,800 of salary per Year.  This is typically adjusted at the beginning of the year</t>
        </r>
        <r>
          <rPr>
            <sz val="8"/>
            <rFont val="Tahoma"/>
            <family val="2"/>
          </rPr>
          <t xml:space="preserve">
</t>
        </r>
      </text>
    </comment>
    <comment ref="B82" authorId="0">
      <text>
        <r>
          <rPr>
            <b/>
            <sz val="10"/>
            <rFont val="Tahoma"/>
            <family val="2"/>
          </rPr>
          <t>Medicare</t>
        </r>
        <r>
          <rPr>
            <sz val="10"/>
            <rFont val="Tahoma"/>
            <family val="2"/>
          </rPr>
          <t xml:space="preserve"> is fixed and typically adjusted at the beginning of the year</t>
        </r>
      </text>
    </comment>
    <comment ref="C82" authorId="1">
      <text>
        <r>
          <rPr>
            <b/>
            <sz val="10"/>
            <rFont val="Tahoma"/>
            <family val="2"/>
          </rPr>
          <t xml:space="preserve">Federal Unemployment Tax  ( FUTA) </t>
        </r>
        <r>
          <rPr>
            <sz val="10"/>
            <rFont val="Tahoma"/>
            <family val="2"/>
          </rPr>
          <t xml:space="preserve"> Limit $56 per person per year</t>
        </r>
      </text>
    </comment>
    <comment ref="D82" authorId="1">
      <text>
        <r>
          <rPr>
            <b/>
            <sz val="10"/>
            <rFont val="Tahoma"/>
            <family val="2"/>
          </rPr>
          <t>State Unemployment Tax (SUTA)</t>
        </r>
        <r>
          <rPr>
            <sz val="10"/>
            <rFont val="Tahoma"/>
            <family val="2"/>
          </rPr>
          <t xml:space="preserve"> vaires by year and state and needs to be veriifed and entered here.</t>
        </r>
      </text>
    </comment>
    <comment ref="E82" authorId="0">
      <text>
        <r>
          <rPr>
            <b/>
            <sz val="9"/>
            <rFont val="Tahoma"/>
            <family val="2"/>
          </rPr>
          <t xml:space="preserve">Workman's Compensation </t>
        </r>
        <r>
          <rPr>
            <sz val="9"/>
            <rFont val="Tahoma"/>
            <family val="2"/>
          </rPr>
          <t xml:space="preserve">varies by state and contractor and needs to be varified and entered here.
</t>
        </r>
      </text>
    </comment>
    <comment ref="F82" authorId="0">
      <text>
        <r>
          <rPr>
            <sz val="10"/>
            <rFont val="Tahoma"/>
            <family val="2"/>
          </rPr>
          <t>This is for items that are specific to a trade in different areas i.e. Union Dues,  special assessment et</t>
        </r>
        <r>
          <rPr>
            <b/>
            <sz val="9"/>
            <rFont val="Tahoma"/>
            <family val="2"/>
          </rPr>
          <t>c.</t>
        </r>
      </text>
    </comment>
    <comment ref="G82" authorId="0">
      <text>
        <r>
          <rPr>
            <sz val="10"/>
            <rFont val="Tahoma"/>
            <family val="2"/>
          </rPr>
          <t>This is for items that are specific to a trade in different areas i.e. Union Dues,  special assessment et</t>
        </r>
        <r>
          <rPr>
            <b/>
            <sz val="9"/>
            <rFont val="Tahoma"/>
            <family val="2"/>
          </rPr>
          <t>c.</t>
        </r>
      </text>
    </comment>
    <comment ref="H82" authorId="0">
      <text>
        <r>
          <rPr>
            <sz val="10"/>
            <rFont val="Tahoma"/>
            <family val="2"/>
          </rPr>
          <t>This is the total Labor Burden rate to be applied to the overall Labor Rates</t>
        </r>
        <r>
          <rPr>
            <sz val="9"/>
            <rFont val="Tahoma"/>
            <family val="2"/>
          </rPr>
          <t xml:space="preserve">
</t>
        </r>
      </text>
    </comment>
  </commentList>
</comments>
</file>

<file path=xl/comments5.xml><?xml version="1.0" encoding="utf-8"?>
<comments xmlns="http://schemas.openxmlformats.org/spreadsheetml/2006/main">
  <authors>
    <author>cosgood</author>
    <author>Chris Osgood</author>
  </authors>
  <commentList>
    <comment ref="K6" authorId="0">
      <text>
        <r>
          <rPr>
            <sz val="9"/>
            <rFont val="Tahoma"/>
            <family val="2"/>
          </rPr>
          <t>List the name of the Contractor here</t>
        </r>
      </text>
    </comment>
    <comment ref="P6" authorId="0">
      <text>
        <r>
          <rPr>
            <sz val="9"/>
            <rFont val="Tahoma"/>
            <family val="2"/>
          </rPr>
          <t>Insert date of work start.  If longer then 30 day from time of estimate, then apply appropriate escalation contingency below.</t>
        </r>
      </text>
    </comment>
    <comment ref="D8" authorId="0">
      <text>
        <r>
          <rPr>
            <sz val="9"/>
            <rFont val="Tahoma"/>
            <family val="2"/>
          </rPr>
          <t xml:space="preserve">Insert Davis Bacon Decision here in format shown.  When accessing Davis Bacon Website use this format in "Refine your query" Search box to find the correct contract decision 
</t>
        </r>
      </text>
    </comment>
    <comment ref="K8" authorId="0">
      <text>
        <r>
          <rPr>
            <sz val="9"/>
            <rFont val="Tahoma"/>
            <family val="2"/>
          </rPr>
          <t>Insert Contractor's estimator or contact
 here</t>
        </r>
      </text>
    </comment>
    <comment ref="P8" authorId="0">
      <text>
        <r>
          <rPr>
            <sz val="9"/>
            <rFont val="Tahoma"/>
            <family val="2"/>
          </rPr>
          <t>Insert number of working days work is expected to take.  This allows a check for total crew hours required.</t>
        </r>
        <r>
          <rPr>
            <b/>
            <sz val="9"/>
            <rFont val="Tahoma"/>
            <family val="2"/>
          </rPr>
          <t xml:space="preserve">
</t>
        </r>
        <r>
          <rPr>
            <sz val="9"/>
            <rFont val="Tahoma"/>
            <family val="2"/>
          </rPr>
          <t xml:space="preserve">
</t>
        </r>
      </text>
    </comment>
    <comment ref="D10" authorId="0">
      <text>
        <r>
          <rPr>
            <sz val="9"/>
            <rFont val="Tahoma"/>
            <family val="2"/>
          </rPr>
          <t xml:space="preserve">Scan actual solictation and save in the project file, then Insert HYPERLINK here to access actual solication.  
</t>
        </r>
      </text>
    </comment>
    <comment ref="H10" authorId="0">
      <text>
        <r>
          <rPr>
            <sz val="9"/>
            <rFont val="Tahoma"/>
            <family val="2"/>
          </rPr>
          <t>Insert the Contract Line Item Number "CLIN" here which should be a consecutive number from previous MOD's.</t>
        </r>
      </text>
    </comment>
    <comment ref="P10" authorId="0">
      <text>
        <r>
          <rPr>
            <sz val="9"/>
            <rFont val="Tahoma"/>
            <family val="2"/>
          </rPr>
          <t xml:space="preserve">If extreme weather is expected then costs associated with it should be specifically called out with in the estimate. </t>
        </r>
      </text>
    </comment>
    <comment ref="A12" authorId="0">
      <text>
        <r>
          <rPr>
            <sz val="9"/>
            <rFont val="Tahoma"/>
            <family val="2"/>
          </rPr>
          <t>This is critical for determine which Davis Bacon rates to use.</t>
        </r>
      </text>
    </comment>
    <comment ref="D12" authorId="0">
      <text>
        <r>
          <rPr>
            <sz val="9"/>
            <rFont val="Tahoma"/>
            <family val="2"/>
          </rPr>
          <t xml:space="preserve">If this is design build then special attention must be given to any potential added design fees. This is critical when modification occur during the design phase of the design build phase.  This does not apply when design build bid.  In the design build case select NO.  If fees are required select YES and then add at the design fee  cell in the summary.
</t>
        </r>
      </text>
    </comment>
    <comment ref="K12" authorId="0">
      <text>
        <r>
          <rPr>
            <sz val="9"/>
            <rFont val="Tahoma"/>
            <family val="2"/>
          </rPr>
          <t>List the name of the Architect's Company here</t>
        </r>
      </text>
    </comment>
    <comment ref="P12" authorId="0">
      <text>
        <r>
          <rPr>
            <sz val="9"/>
            <rFont val="Tahoma"/>
            <family val="2"/>
          </rPr>
          <t>If work is to be done during the night, labor rates are to be adjusted and any associated general conditions are to be added into the estimate at the direct line item level.</t>
        </r>
        <r>
          <rPr>
            <b/>
            <sz val="9"/>
            <rFont val="Tahoma"/>
            <family val="2"/>
          </rPr>
          <t xml:space="preserve">
</t>
        </r>
      </text>
    </comment>
    <comment ref="A14" authorId="0">
      <text>
        <r>
          <rPr>
            <sz val="9"/>
            <rFont val="Tahoma"/>
            <family val="2"/>
          </rPr>
          <t>This is required to determine Davis/Bacon Rates</t>
        </r>
      </text>
    </comment>
    <comment ref="K14" authorId="0">
      <text>
        <r>
          <rPr>
            <sz val="9"/>
            <rFont val="Tahoma"/>
            <family val="2"/>
          </rPr>
          <t>Insert Architect's  name
 here</t>
        </r>
      </text>
    </comment>
    <comment ref="P14" authorId="0">
      <text>
        <r>
          <rPr>
            <sz val="9"/>
            <rFont val="Tahoma"/>
            <family val="2"/>
          </rPr>
          <t>Costs associated with any items listed here must be accounted for within the direct costs of the estimate.</t>
        </r>
      </text>
    </comment>
    <comment ref="T14" authorId="0">
      <text>
        <r>
          <rPr>
            <sz val="9"/>
            <rFont val="Tahoma"/>
            <family val="2"/>
          </rPr>
          <t>File path will show up automatically where ever this estimate is saved by the individual using this template.</t>
        </r>
        <r>
          <rPr>
            <b/>
            <sz val="9"/>
            <rFont val="Tahoma"/>
            <family val="2"/>
          </rPr>
          <t xml:space="preserve">
</t>
        </r>
        <r>
          <rPr>
            <sz val="9"/>
            <rFont val="Tahoma"/>
            <family val="2"/>
          </rPr>
          <t xml:space="preserve">
</t>
        </r>
      </text>
    </comment>
    <comment ref="P16" authorId="0">
      <text>
        <r>
          <rPr>
            <sz val="9"/>
            <rFont val="Tahoma"/>
            <family val="2"/>
          </rPr>
          <t>Pricing for this to be included with direct pricing by line item in labor, material, and  equipment.  This should not be a percentage</t>
        </r>
      </text>
    </comment>
    <comment ref="B19" authorId="0">
      <text>
        <r>
          <rPr>
            <sz val="9"/>
            <rFont val="Tahoma"/>
            <family val="2"/>
          </rPr>
          <t xml:space="preserve">Insert "Construction Activities" into the lines below with the related labor, material, &amp; equipment within the same line. 
Insert any details into comment box on line item.  If any written backup, PDF, reference in comment  box and safe with estimate as "Backup" 
</t>
        </r>
      </text>
    </comment>
    <comment ref="F19" authorId="0">
      <text>
        <r>
          <rPr>
            <sz val="9"/>
            <rFont val="Tahoma"/>
            <family val="2"/>
          </rPr>
          <t xml:space="preserve">Insert the overal quantity and unit here that is required  for the overall  "$Unit" which will allow for overall review of the individual construction activity.  Numbers entered here do NOT populate the Labor, Material, or Equipment Sections of this spreadsheet. The "$Unit" is located on the opposite end of this spreadsheet. </t>
        </r>
      </text>
    </comment>
    <comment ref="Y19" authorId="0">
      <text>
        <r>
          <rPr>
            <sz val="9"/>
            <rFont val="Tahoma"/>
            <family val="2"/>
          </rPr>
          <t xml:space="preserve">It is not uncommon for the Labor, Material, &amp; Equipment items to be done in different units of measure,.  Therefore this quantity and unit of measure is for the purpose of evaluating the overall price by a single unit of measure. 
</t>
        </r>
      </text>
    </comment>
    <comment ref="V20" authorId="0">
      <text>
        <r>
          <rPr>
            <sz val="9"/>
            <rFont val="Tahoma"/>
            <family val="2"/>
          </rPr>
          <t xml:space="preserve">Contractor needs to breakout subcontractor markup's, if they don't, simply insert 0% into this column if markups are within the unit prices.  If for some reason not all subcontractor or supplier markups are the same then simply manually enter the different percent in the individually cell, this will overwrite the existing formula. 
</t>
        </r>
      </text>
    </comment>
    <comment ref="W20" authorId="0">
      <text>
        <r>
          <rPr>
            <sz val="9"/>
            <rFont val="Tahoma"/>
            <family val="2"/>
          </rPr>
          <t xml:space="preserve">This is the total subcontractor markups per line item calculated from the percentages inputed from the suontractor markups above in the "Information &amp; Statistics Section" Aboce.
</t>
        </r>
      </text>
    </comment>
    <comment ref="B21" authorId="0">
      <text>
        <r>
          <rPr>
            <sz val="10"/>
            <rFont val="Arial"/>
            <family val="0"/>
          </rPr>
          <t>If any work that is in the base contract is to be deleted in lieu of modification work, then the costs of that work goes in this section.  Input in positive numbers and the totals are formulated to show negative.</t>
        </r>
      </text>
    </comment>
    <comment ref="B28" authorId="0">
      <text>
        <r>
          <rPr>
            <sz val="9"/>
            <rFont val="Tahoma"/>
            <family val="2"/>
          </rPr>
          <t xml:space="preserve">The following line items are for the added work of the modification.
</t>
        </r>
      </text>
    </comment>
    <comment ref="B43" authorId="0">
      <text>
        <r>
          <rPr>
            <sz val="9"/>
            <rFont val="Tahoma"/>
            <family val="2"/>
          </rPr>
          <t xml:space="preserve">Any specific general conditions associated with this modifications to be specifically listed out in detail here. </t>
        </r>
      </text>
    </comment>
    <comment ref="Y53" authorId="0">
      <text>
        <r>
          <rPr>
            <sz val="9"/>
            <rFont val="Tahoma"/>
            <family val="2"/>
          </rPr>
          <t xml:space="preserve">These are for team members to sign off after reviewing the estimate for accuracy, content, and any errors.   Any required changes need to be reported to the responsible estimator for correction.  All estimates should have at least one review done besides the estimator. </t>
        </r>
      </text>
    </comment>
    <comment ref="J20" authorId="0">
      <text>
        <r>
          <rPr>
            <sz val="9"/>
            <rFont val="Tahoma"/>
            <family val="2"/>
          </rPr>
          <t xml:space="preserve">This is to determine the amount of work being put in place by an individual or crew over a specific timeframe.  This calculates off of the Overall Quantity Line item.  To quickly adjust the production rate, simply raise or lower the number of hours to match the production desired.
</t>
        </r>
      </text>
    </comment>
    <comment ref="T12" authorId="0">
      <text>
        <r>
          <rPr>
            <sz val="9"/>
            <rFont val="Tahoma"/>
            <family val="2"/>
          </rPr>
          <t xml:space="preserve">Varify by state if Labor is taxed.  If so insert Yes for labor costs to be calculated with taxes.
</t>
        </r>
      </text>
    </comment>
    <comment ref="W12" authorId="0">
      <text>
        <r>
          <rPr>
            <sz val="9"/>
            <rFont val="Tahoma"/>
            <family val="2"/>
          </rPr>
          <t xml:space="preserve">Typcially materials are always taxed however varify by state. </t>
        </r>
      </text>
    </comment>
    <comment ref="X12" authorId="0">
      <text>
        <r>
          <rPr>
            <sz val="9"/>
            <rFont val="Tahoma"/>
            <family val="2"/>
          </rPr>
          <t>Varify by state if Equipment is taxed.  If so insert Yes for equipment costs to be calculated with taxes.</t>
        </r>
      </text>
    </comment>
    <comment ref="G2" authorId="0">
      <text>
        <r>
          <rPr>
            <sz val="9"/>
            <rFont val="Tahoma"/>
            <family val="2"/>
          </rPr>
          <t xml:space="preserve">After the initial estimate is completed, any revisons are to be numbered here with the new estimate date.
</t>
        </r>
      </text>
    </comment>
    <comment ref="D5" authorId="0">
      <text>
        <r>
          <rPr>
            <sz val="9"/>
            <rFont val="Tahoma"/>
            <family val="2"/>
          </rPr>
          <t xml:space="preserve">Input the unit that is desired to reflect the overall unit cost.  Eample would be if you wanted the overall building cost of 2,000 sf house, enter 2,000 sf to see what the sf cost of the building is.   
</t>
        </r>
      </text>
    </comment>
    <comment ref="V55" authorId="0">
      <text>
        <r>
          <rPr>
            <sz val="10"/>
            <rFont val="Tahoma"/>
            <family val="2"/>
          </rPr>
          <t>Because accurate calculation is critical in estimating and spreadsheet errors are common multiple safety measures have been added with these check numbers in several locations. The check number should always be the same as the number immediately above.  If the number is different then the cell will turn red due to an inputting error in the spreadsheet not allowing for proper calculation.  The cell below will calculate what the variance between the two numbers are allowing for a search of the spreadsheet for this number as a starting point for determining where the error occurred while inputting the data.  If this cell turns red and the cells are the same value then a format rounding error has occurred which does not affect the pricing.  The important part is the numbers remain the same value, otherwise an imputing error has occurred and must be found for an accurate estimate.</t>
        </r>
      </text>
    </comment>
    <comment ref="R58" authorId="0">
      <text>
        <r>
          <rPr>
            <sz val="9"/>
            <rFont val="Tahoma"/>
            <family val="2"/>
          </rPr>
          <t>When local subcontractors and suppliers are not available "Means" Location Factor is inserted here.</t>
        </r>
      </text>
    </comment>
    <comment ref="R62" authorId="0">
      <text>
        <r>
          <rPr>
            <sz val="9"/>
            <rFont val="Tahoma"/>
            <family val="2"/>
          </rPr>
          <t>If added design above the contract is part of the modification then costs may need to be allocated within this line item.  If column is blacked out then the Design Build criteria in Section 1  has been selected as NO and therefore not cost is allowed within this area.</t>
        </r>
      </text>
    </comment>
    <comment ref="J53" authorId="0">
      <text>
        <r>
          <rPr>
            <sz val="9"/>
            <rFont val="Tahoma"/>
            <family val="2"/>
          </rPr>
          <t xml:space="preserve">This area is used for developing the equipment rates individually or by crew.  Note that rates need to be inserted into Unit$ of the Equipment Section manually.
</t>
        </r>
      </text>
    </comment>
    <comment ref="N54" authorId="0">
      <text>
        <r>
          <rPr>
            <sz val="9"/>
            <rFont val="Tahoma"/>
            <family val="2"/>
          </rPr>
          <t>The website below is a direct link to the Corps of Engineers Equipment Website.</t>
        </r>
      </text>
    </comment>
    <comment ref="K56" authorId="0">
      <text>
        <r>
          <rPr>
            <sz val="9"/>
            <rFont val="Tahoma"/>
            <family val="2"/>
          </rPr>
          <t>These rates can be by crew or by individual equipment.  Equipment shown is for example only and can be deleted, changed, or put into crews.</t>
        </r>
      </text>
    </comment>
    <comment ref="A53" authorId="0">
      <text>
        <r>
          <rPr>
            <sz val="10"/>
            <rFont val="Tahoma"/>
            <family val="2"/>
          </rPr>
          <t>This area is used for developing the labor hourly rates individually or by crew. required for the project.  These rates consist of three areas including Base Rate, Fringe Rate, and the Labor Burden. The rates for Base salary and Fringe Benefits can be accessed in the DAVIS BACON website (the link is provided below) Note that these rates need to be inserted into Unit$ of the Labor Section manually.  The rates for Fringe are developed at the bottom of this section.</t>
        </r>
        <r>
          <rPr>
            <sz val="9"/>
            <rFont val="Tahoma"/>
            <family val="2"/>
          </rPr>
          <t xml:space="preserve">
</t>
        </r>
      </text>
    </comment>
    <comment ref="A55" authorId="0">
      <text>
        <r>
          <rPr>
            <sz val="9"/>
            <rFont val="Tahoma"/>
            <family val="2"/>
          </rPr>
          <t>These rates can be by crew or by individuals built by using the Davis/Bacon Decision for the referenced region. Names shown are for example only and can be deleted, changed, or put into crews.</t>
        </r>
      </text>
    </comment>
    <comment ref="C56" authorId="0">
      <text>
        <r>
          <rPr>
            <sz val="10"/>
            <rFont val="Tahoma"/>
            <family val="2"/>
          </rPr>
          <t>Insert total amount of tradespersons required here</t>
        </r>
      </text>
    </comment>
    <comment ref="D56" authorId="0">
      <text>
        <r>
          <rPr>
            <sz val="10"/>
            <rFont val="Tahoma"/>
            <family val="2"/>
          </rPr>
          <t>This is the base salary that the individual is paid per hour</t>
        </r>
      </text>
    </comment>
    <comment ref="E56" authorId="0">
      <text>
        <r>
          <rPr>
            <sz val="10"/>
            <rFont val="Tahoma"/>
            <family val="2"/>
          </rPr>
          <t xml:space="preserve">This is non salary compensation paid to the employee  per hour for 401K, Medical insurance, vacation, vehical allowance, phone etc. </t>
        </r>
      </text>
    </comment>
    <comment ref="F56" authorId="0">
      <text>
        <r>
          <rPr>
            <sz val="9"/>
            <rFont val="Tahoma"/>
            <family val="2"/>
          </rPr>
          <t xml:space="preserve">
</t>
        </r>
        <r>
          <rPr>
            <sz val="10"/>
            <rFont val="Tahoma"/>
            <family val="2"/>
          </rPr>
          <t>To adjust Labor Burden rate goto the bottom of this area and adjust individual precentages to develop full Labor Burden Rate.  This rate will automatically be added to the overal all Labor rate.</t>
        </r>
      </text>
    </comment>
    <comment ref="G56" authorId="0">
      <text>
        <r>
          <rPr>
            <sz val="10"/>
            <rFont val="Tahoma"/>
            <family val="2"/>
          </rPr>
          <t>This is the total individual hourly rate</t>
        </r>
      </text>
    </comment>
    <comment ref="H56" authorId="0">
      <text>
        <r>
          <rPr>
            <sz val="10"/>
            <rFont val="Tahoma"/>
            <family val="2"/>
          </rPr>
          <t>This is the total rate for crews or mulitple individual i.e. 3 laborers</t>
        </r>
      </text>
    </comment>
    <comment ref="A81" authorId="0">
      <text>
        <r>
          <rPr>
            <sz val="10"/>
            <rFont val="Tahoma"/>
            <family val="2"/>
          </rPr>
          <t>These are the costs that the employer pays on behalf of the employee. All applicable percentages must be entered to develop accurate Labor Burden. These cannot included Home Office Overhead or profit</t>
        </r>
        <r>
          <rPr>
            <sz val="9"/>
            <rFont val="Tahoma"/>
            <family val="2"/>
          </rPr>
          <t xml:space="preserve">
</t>
        </r>
      </text>
    </comment>
    <comment ref="A82" authorId="1">
      <text>
        <r>
          <rPr>
            <b/>
            <sz val="10"/>
            <rFont val="Tahoma"/>
            <family val="2"/>
          </rPr>
          <t>Social Security</t>
        </r>
        <r>
          <rPr>
            <sz val="10"/>
            <rFont val="Tahoma"/>
            <family val="2"/>
          </rPr>
          <t xml:space="preserve"> Limit in year 2011 I is 6.2% on the first $106,800 of salary per Year.  This is typically adjusted at the beginning of the year</t>
        </r>
        <r>
          <rPr>
            <sz val="8"/>
            <rFont val="Tahoma"/>
            <family val="2"/>
          </rPr>
          <t xml:space="preserve">
</t>
        </r>
      </text>
    </comment>
    <comment ref="B82" authorId="0">
      <text>
        <r>
          <rPr>
            <b/>
            <sz val="10"/>
            <rFont val="Tahoma"/>
            <family val="2"/>
          </rPr>
          <t>Medicare</t>
        </r>
        <r>
          <rPr>
            <sz val="10"/>
            <rFont val="Tahoma"/>
            <family val="2"/>
          </rPr>
          <t xml:space="preserve"> is fixed and typically adjusted at the beginning of the year</t>
        </r>
      </text>
    </comment>
    <comment ref="C82" authorId="1">
      <text>
        <r>
          <rPr>
            <b/>
            <sz val="10"/>
            <rFont val="Tahoma"/>
            <family val="2"/>
          </rPr>
          <t xml:space="preserve">Federal Unemployment Tax  ( FUTA) </t>
        </r>
        <r>
          <rPr>
            <sz val="10"/>
            <rFont val="Tahoma"/>
            <family val="2"/>
          </rPr>
          <t xml:space="preserve"> Limit $56 per person per year</t>
        </r>
      </text>
    </comment>
    <comment ref="D82" authorId="1">
      <text>
        <r>
          <rPr>
            <b/>
            <sz val="10"/>
            <rFont val="Tahoma"/>
            <family val="2"/>
          </rPr>
          <t>State Unemployment Tax (SUTA)</t>
        </r>
        <r>
          <rPr>
            <sz val="10"/>
            <rFont val="Tahoma"/>
            <family val="2"/>
          </rPr>
          <t xml:space="preserve"> vaires by year and state and needs to be veriifed and entered here.</t>
        </r>
      </text>
    </comment>
    <comment ref="E82" authorId="0">
      <text>
        <r>
          <rPr>
            <b/>
            <sz val="9"/>
            <rFont val="Tahoma"/>
            <family val="2"/>
          </rPr>
          <t xml:space="preserve">Workman's Compensation </t>
        </r>
        <r>
          <rPr>
            <sz val="9"/>
            <rFont val="Tahoma"/>
            <family val="2"/>
          </rPr>
          <t xml:space="preserve">varies by state and contractor and needs to be varified and entered here.
</t>
        </r>
      </text>
    </comment>
    <comment ref="F82" authorId="0">
      <text>
        <r>
          <rPr>
            <sz val="10"/>
            <rFont val="Tahoma"/>
            <family val="2"/>
          </rPr>
          <t>This is for items that are specific to a trade in different areas i.e. Union Dues,  special assessment et</t>
        </r>
        <r>
          <rPr>
            <b/>
            <sz val="9"/>
            <rFont val="Tahoma"/>
            <family val="2"/>
          </rPr>
          <t>c.</t>
        </r>
      </text>
    </comment>
    <comment ref="G82" authorId="0">
      <text>
        <r>
          <rPr>
            <sz val="10"/>
            <rFont val="Tahoma"/>
            <family val="2"/>
          </rPr>
          <t>This is for items that are specific to a trade in different areas i.e. Union Dues,  special assessment et</t>
        </r>
        <r>
          <rPr>
            <b/>
            <sz val="9"/>
            <rFont val="Tahoma"/>
            <family val="2"/>
          </rPr>
          <t>c.</t>
        </r>
      </text>
    </comment>
    <comment ref="H82" authorId="0">
      <text>
        <r>
          <rPr>
            <sz val="10"/>
            <rFont val="Tahoma"/>
            <family val="2"/>
          </rPr>
          <t>This is the total Labor Burden rate to be applied to the overall Labor Rates</t>
        </r>
        <r>
          <rPr>
            <sz val="9"/>
            <rFont val="Tahoma"/>
            <family val="2"/>
          </rPr>
          <t xml:space="preserve">
</t>
        </r>
      </text>
    </comment>
  </commentList>
</comments>
</file>

<file path=xl/comments6.xml><?xml version="1.0" encoding="utf-8"?>
<comments xmlns="http://schemas.openxmlformats.org/spreadsheetml/2006/main">
  <authors>
    <author>cosgood</author>
    <author>Chris Osgood</author>
  </authors>
  <commentList>
    <comment ref="K6" authorId="0">
      <text>
        <r>
          <rPr>
            <sz val="9"/>
            <rFont val="Tahoma"/>
            <family val="2"/>
          </rPr>
          <t>List the name of the Contractor here</t>
        </r>
      </text>
    </comment>
    <comment ref="P6" authorId="0">
      <text>
        <r>
          <rPr>
            <sz val="9"/>
            <rFont val="Tahoma"/>
            <family val="2"/>
          </rPr>
          <t>Insert date of work start.  If longer then 30 day from time of estimate, then apply appropriate escalation contingency below.</t>
        </r>
      </text>
    </comment>
    <comment ref="D8" authorId="0">
      <text>
        <r>
          <rPr>
            <sz val="9"/>
            <rFont val="Tahoma"/>
            <family val="2"/>
          </rPr>
          <t xml:space="preserve">Insert Davis Bacon Decision here in format shown.  When accessing Davis Bacon Website use this format in "Refine your query" Search box to find the correct contract decision 
</t>
        </r>
      </text>
    </comment>
    <comment ref="K8" authorId="0">
      <text>
        <r>
          <rPr>
            <sz val="9"/>
            <rFont val="Tahoma"/>
            <family val="2"/>
          </rPr>
          <t>Insert Contractor's estimator or contact
 here</t>
        </r>
      </text>
    </comment>
    <comment ref="P8" authorId="0">
      <text>
        <r>
          <rPr>
            <sz val="9"/>
            <rFont val="Tahoma"/>
            <family val="2"/>
          </rPr>
          <t>Insert number of working days work is expected to take.  This allows a check for total crew hours required.</t>
        </r>
        <r>
          <rPr>
            <b/>
            <sz val="9"/>
            <rFont val="Tahoma"/>
            <family val="2"/>
          </rPr>
          <t xml:space="preserve">
</t>
        </r>
        <r>
          <rPr>
            <sz val="9"/>
            <rFont val="Tahoma"/>
            <family val="2"/>
          </rPr>
          <t xml:space="preserve">
</t>
        </r>
      </text>
    </comment>
    <comment ref="D10" authorId="0">
      <text>
        <r>
          <rPr>
            <sz val="9"/>
            <rFont val="Tahoma"/>
            <family val="2"/>
          </rPr>
          <t xml:space="preserve">Scan actual solictation and save in the project file, then Insert HYPERLINK here to access actual solication.  
</t>
        </r>
      </text>
    </comment>
    <comment ref="H10" authorId="0">
      <text>
        <r>
          <rPr>
            <sz val="9"/>
            <rFont val="Tahoma"/>
            <family val="2"/>
          </rPr>
          <t>Insert the Contract Line Item Number "CLIN" here which should be a consecutive number from previous MOD's.</t>
        </r>
      </text>
    </comment>
    <comment ref="P10" authorId="0">
      <text>
        <r>
          <rPr>
            <sz val="9"/>
            <rFont val="Tahoma"/>
            <family val="2"/>
          </rPr>
          <t xml:space="preserve">If extreme weather is expected then costs associated with it should be specifically called out with in the estimate. </t>
        </r>
      </text>
    </comment>
    <comment ref="A12" authorId="0">
      <text>
        <r>
          <rPr>
            <sz val="9"/>
            <rFont val="Tahoma"/>
            <family val="2"/>
          </rPr>
          <t>This is critical for determine which Davis Bacon rates to use.</t>
        </r>
      </text>
    </comment>
    <comment ref="D12" authorId="0">
      <text>
        <r>
          <rPr>
            <sz val="9"/>
            <rFont val="Tahoma"/>
            <family val="2"/>
          </rPr>
          <t xml:space="preserve">If this is design build then special attention must be given to any potential added design fees. This is critical when modification occur during the design phase of the design build phase.  This does not apply when design build bid.  In the design build case select NO.  If fees are required select YES and then add at the design fee  cell in the summary.
</t>
        </r>
      </text>
    </comment>
    <comment ref="K12" authorId="0">
      <text>
        <r>
          <rPr>
            <sz val="9"/>
            <rFont val="Tahoma"/>
            <family val="2"/>
          </rPr>
          <t>List the name of the Architect's Company here</t>
        </r>
      </text>
    </comment>
    <comment ref="P12" authorId="0">
      <text>
        <r>
          <rPr>
            <sz val="9"/>
            <rFont val="Tahoma"/>
            <family val="2"/>
          </rPr>
          <t>If work is to be done during the night, labor rates are to be adjusted and any associated general conditions are to be added into the estimate at the direct line item level.</t>
        </r>
        <r>
          <rPr>
            <b/>
            <sz val="9"/>
            <rFont val="Tahoma"/>
            <family val="2"/>
          </rPr>
          <t xml:space="preserve">
</t>
        </r>
      </text>
    </comment>
    <comment ref="A14" authorId="0">
      <text>
        <r>
          <rPr>
            <sz val="9"/>
            <rFont val="Tahoma"/>
            <family val="2"/>
          </rPr>
          <t>This is required to determine Davis/Bacon Rates</t>
        </r>
      </text>
    </comment>
    <comment ref="K14" authorId="0">
      <text>
        <r>
          <rPr>
            <sz val="9"/>
            <rFont val="Tahoma"/>
            <family val="2"/>
          </rPr>
          <t>Insert Architect's  name
 here</t>
        </r>
      </text>
    </comment>
    <comment ref="P14" authorId="0">
      <text>
        <r>
          <rPr>
            <sz val="9"/>
            <rFont val="Tahoma"/>
            <family val="2"/>
          </rPr>
          <t>Costs associated with any items listed here must be accounted for within the direct costs of the estimate.</t>
        </r>
      </text>
    </comment>
    <comment ref="T14" authorId="0">
      <text>
        <r>
          <rPr>
            <sz val="9"/>
            <rFont val="Tahoma"/>
            <family val="2"/>
          </rPr>
          <t>File path will show up automatically where ever this estimate is saved by the individual using this template.</t>
        </r>
        <r>
          <rPr>
            <b/>
            <sz val="9"/>
            <rFont val="Tahoma"/>
            <family val="2"/>
          </rPr>
          <t xml:space="preserve">
</t>
        </r>
        <r>
          <rPr>
            <sz val="9"/>
            <rFont val="Tahoma"/>
            <family val="2"/>
          </rPr>
          <t xml:space="preserve">
</t>
        </r>
      </text>
    </comment>
    <comment ref="P16" authorId="0">
      <text>
        <r>
          <rPr>
            <sz val="9"/>
            <rFont val="Tahoma"/>
            <family val="2"/>
          </rPr>
          <t>Pricing for this to be included with direct pricing by line item in labor, material, and  equipment.  This should not be a percentage</t>
        </r>
      </text>
    </comment>
    <comment ref="B19" authorId="0">
      <text>
        <r>
          <rPr>
            <sz val="9"/>
            <rFont val="Tahoma"/>
            <family val="2"/>
          </rPr>
          <t xml:space="preserve">Insert "Construction Activities" into the lines below with the related labor, material, &amp; equipment within the same line. 
Insert any details into comment box on line item.  If any written backup, PDF, reference in comment  box and safe with estimate as "Backup" 
</t>
        </r>
      </text>
    </comment>
    <comment ref="F19" authorId="0">
      <text>
        <r>
          <rPr>
            <sz val="9"/>
            <rFont val="Tahoma"/>
            <family val="2"/>
          </rPr>
          <t xml:space="preserve">Insert the overal quantity and unit here that is required  for the overall  "$Unit" which will allow for overall review of the individual construction activity.  Numbers entered here do NOT populate the Labor, Material, or Equipment Sections of this spreadsheet. The "$Unit" is located on the opposite end of this spreadsheet. </t>
        </r>
      </text>
    </comment>
    <comment ref="Y19" authorId="0">
      <text>
        <r>
          <rPr>
            <sz val="9"/>
            <rFont val="Tahoma"/>
            <family val="2"/>
          </rPr>
          <t xml:space="preserve">It is not uncommon for the Labor, Material, &amp; Equipment items to be done in different units of measure,.  Therefore this quantity and unit of measure is for the purpose of evaluating the overall price by a single unit of measure. 
</t>
        </r>
      </text>
    </comment>
    <comment ref="V20" authorId="0">
      <text>
        <r>
          <rPr>
            <sz val="9"/>
            <rFont val="Tahoma"/>
            <family val="2"/>
          </rPr>
          <t xml:space="preserve">Contractor needs to breakout subcontractor markup's, if they don't, simply insert 0% into this column if markups are within the unit prices.  If for some reason not all subcontractor or supplier markups are the same then simply manually enter the different percent in the individually cell, this will overwrite the existing formula. 
</t>
        </r>
      </text>
    </comment>
    <comment ref="W20" authorId="0">
      <text>
        <r>
          <rPr>
            <sz val="9"/>
            <rFont val="Tahoma"/>
            <family val="2"/>
          </rPr>
          <t xml:space="preserve">This is the total subcontractor markups per line item calculated from the percentages inputed from the suontractor markups above in the "Information &amp; Statistics Section" Aboce.
</t>
        </r>
      </text>
    </comment>
    <comment ref="B21" authorId="0">
      <text>
        <r>
          <rPr>
            <sz val="10"/>
            <rFont val="Arial"/>
            <family val="0"/>
          </rPr>
          <t>If any work that is in the base contract is to be deleted in lieu of modification work, then the costs of that work goes in this section.  Input in positive numbers and the totals are formulated to show negative.</t>
        </r>
      </text>
    </comment>
    <comment ref="B28" authorId="0">
      <text>
        <r>
          <rPr>
            <sz val="9"/>
            <rFont val="Tahoma"/>
            <family val="2"/>
          </rPr>
          <t xml:space="preserve">The following line items are for the added work of the modification.
</t>
        </r>
      </text>
    </comment>
    <comment ref="B43" authorId="0">
      <text>
        <r>
          <rPr>
            <sz val="9"/>
            <rFont val="Tahoma"/>
            <family val="2"/>
          </rPr>
          <t xml:space="preserve">Any specific general conditions associated with this modifications to be specifically listed out in detail here. </t>
        </r>
      </text>
    </comment>
    <comment ref="Y53" authorId="0">
      <text>
        <r>
          <rPr>
            <sz val="9"/>
            <rFont val="Tahoma"/>
            <family val="2"/>
          </rPr>
          <t xml:space="preserve">These are for team members to sign off after reviewing the estimate for accuracy, content, and any errors.   Any required changes need to be reported to the responsible estimator for correction.  All estimates should have at least one review done besides the estimator. </t>
        </r>
      </text>
    </comment>
    <comment ref="J20" authorId="0">
      <text>
        <r>
          <rPr>
            <sz val="9"/>
            <rFont val="Tahoma"/>
            <family val="2"/>
          </rPr>
          <t xml:space="preserve">This is to determine the amount of work being put in place by an individual or crew over a specific timeframe.  This calculates off of the Overall Quantity Line item.  To quickly adjust the production rate, simply raise or lower the number of hours to match the production desired.
</t>
        </r>
      </text>
    </comment>
    <comment ref="T12" authorId="0">
      <text>
        <r>
          <rPr>
            <sz val="9"/>
            <rFont val="Tahoma"/>
            <family val="2"/>
          </rPr>
          <t xml:space="preserve">Varify by state if Labor is taxed.  If so insert Yes for labor costs to be calculated with taxes.
</t>
        </r>
      </text>
    </comment>
    <comment ref="W12" authorId="0">
      <text>
        <r>
          <rPr>
            <sz val="9"/>
            <rFont val="Tahoma"/>
            <family val="2"/>
          </rPr>
          <t xml:space="preserve">Typcially materials are always taxed however varify by state. </t>
        </r>
      </text>
    </comment>
    <comment ref="X12" authorId="0">
      <text>
        <r>
          <rPr>
            <sz val="9"/>
            <rFont val="Tahoma"/>
            <family val="2"/>
          </rPr>
          <t>Varify by state if Equipment is taxed.  If so insert Yes for equipment costs to be calculated with taxes.</t>
        </r>
      </text>
    </comment>
    <comment ref="G2" authorId="0">
      <text>
        <r>
          <rPr>
            <sz val="9"/>
            <rFont val="Tahoma"/>
            <family val="2"/>
          </rPr>
          <t xml:space="preserve">After the initial estimate is completed, any revisons are to be numbered here with the new estimate date.
</t>
        </r>
      </text>
    </comment>
    <comment ref="D5" authorId="0">
      <text>
        <r>
          <rPr>
            <sz val="9"/>
            <rFont val="Tahoma"/>
            <family val="2"/>
          </rPr>
          <t xml:space="preserve">Input the unit that is desired to reflect the overall unit cost.  Eample would be if you wanted the overall building cost of 2,000 sf house, enter 2,000 sf to see what the sf cost of the building is.   
</t>
        </r>
      </text>
    </comment>
    <comment ref="V55" authorId="0">
      <text>
        <r>
          <rPr>
            <sz val="10"/>
            <rFont val="Tahoma"/>
            <family val="2"/>
          </rPr>
          <t>Because accurate calculation is critical in estimating and spreadsheet errors are common multiple safety measures have been added with these check numbers in several locations. The check number should always be the same as the number immediately above.  If the number is different then the cell will turn red due to an inputting error in the spreadsheet not allowing for proper calculation.  The cell below will calculate what the variance between the two numbers are allowing for a search of the spreadsheet for this number as a starting point for determining where the error occurred while inputting the data.  If this cell turns red and the cells are the same value then a format rounding error has occurred which does not affect the pricing.  The important part is the numbers remain the same value, otherwise an imputing error has occurred and must be found for an accurate estimate.</t>
        </r>
      </text>
    </comment>
    <comment ref="R58" authorId="0">
      <text>
        <r>
          <rPr>
            <sz val="9"/>
            <rFont val="Tahoma"/>
            <family val="2"/>
          </rPr>
          <t>When local subcontractors and suppliers are not available "Means" Location Factor is inserted here.</t>
        </r>
      </text>
    </comment>
    <comment ref="R62" authorId="0">
      <text>
        <r>
          <rPr>
            <sz val="9"/>
            <rFont val="Tahoma"/>
            <family val="2"/>
          </rPr>
          <t>If added design above the contract is part of the modification then costs may need to be allocated within this line item.  If column is blacked out then the Design Build criteria in Section 1  has been selected as NO and therefore not cost is allowed within this area.</t>
        </r>
      </text>
    </comment>
    <comment ref="J53" authorId="0">
      <text>
        <r>
          <rPr>
            <sz val="9"/>
            <rFont val="Tahoma"/>
            <family val="2"/>
          </rPr>
          <t xml:space="preserve">This area is used for developing the equipment rates individually or by crew.  Note that rates need to be inserted into Unit$ of the Equipment Section manually.
</t>
        </r>
      </text>
    </comment>
    <comment ref="N54" authorId="0">
      <text>
        <r>
          <rPr>
            <sz val="9"/>
            <rFont val="Tahoma"/>
            <family val="2"/>
          </rPr>
          <t>The website below is a direct link to the Corps of Engineers Equipment Website.</t>
        </r>
      </text>
    </comment>
    <comment ref="K56" authorId="0">
      <text>
        <r>
          <rPr>
            <sz val="9"/>
            <rFont val="Tahoma"/>
            <family val="2"/>
          </rPr>
          <t>These rates can be by crew or by individual equipment.  Equipment shown is for example only and can be deleted, changed, or put into crews.</t>
        </r>
      </text>
    </comment>
    <comment ref="A53" authorId="0">
      <text>
        <r>
          <rPr>
            <sz val="10"/>
            <rFont val="Tahoma"/>
            <family val="2"/>
          </rPr>
          <t>This area is used for developing the labor hourly rates individually or by crew. required for the project.  These rates consist of three areas including Base Rate, Fringe Rate, and the Labor Burden. The rates for Base salary and Fringe Benefits can be accessed in the DAVIS BACON website (the link is provided below) Note that these rates need to be inserted into Unit$ of the Labor Section manually.  The rates for Fringe are developed at the bottom of this section.</t>
        </r>
        <r>
          <rPr>
            <sz val="9"/>
            <rFont val="Tahoma"/>
            <family val="2"/>
          </rPr>
          <t xml:space="preserve">
</t>
        </r>
      </text>
    </comment>
    <comment ref="A55" authorId="0">
      <text>
        <r>
          <rPr>
            <sz val="9"/>
            <rFont val="Tahoma"/>
            <family val="2"/>
          </rPr>
          <t>These rates can be by crew or by individuals built by using the Davis/Bacon Decision for the referenced region. Names shown are for example only and can be deleted, changed, or put into crews.</t>
        </r>
      </text>
    </comment>
    <comment ref="C56" authorId="0">
      <text>
        <r>
          <rPr>
            <sz val="10"/>
            <rFont val="Tahoma"/>
            <family val="2"/>
          </rPr>
          <t>Insert total amount of tradespersons required here</t>
        </r>
      </text>
    </comment>
    <comment ref="D56" authorId="0">
      <text>
        <r>
          <rPr>
            <sz val="10"/>
            <rFont val="Tahoma"/>
            <family val="2"/>
          </rPr>
          <t>This is the base salary that the individual is paid per hour</t>
        </r>
      </text>
    </comment>
    <comment ref="E56" authorId="0">
      <text>
        <r>
          <rPr>
            <sz val="10"/>
            <rFont val="Tahoma"/>
            <family val="2"/>
          </rPr>
          <t xml:space="preserve">This is non salary compensation paid to the employee  per hour for 401K, Medical insurance, vacation, vehical allowance, phone etc. </t>
        </r>
      </text>
    </comment>
    <comment ref="F56" authorId="0">
      <text>
        <r>
          <rPr>
            <sz val="9"/>
            <rFont val="Tahoma"/>
            <family val="2"/>
          </rPr>
          <t xml:space="preserve">
</t>
        </r>
        <r>
          <rPr>
            <sz val="10"/>
            <rFont val="Tahoma"/>
            <family val="2"/>
          </rPr>
          <t>To adjust Labor Burden rate goto the bottom of this area and adjust individual precentages to develop full Labor Burden Rate.  This rate will automatically be added to the overal all Labor rate.</t>
        </r>
      </text>
    </comment>
    <comment ref="G56" authorId="0">
      <text>
        <r>
          <rPr>
            <sz val="10"/>
            <rFont val="Tahoma"/>
            <family val="2"/>
          </rPr>
          <t>This is the total individual hourly rate</t>
        </r>
      </text>
    </comment>
    <comment ref="H56" authorId="0">
      <text>
        <r>
          <rPr>
            <sz val="10"/>
            <rFont val="Tahoma"/>
            <family val="2"/>
          </rPr>
          <t>This is the total rate for crews or mulitple individual i.e. 3 laborers</t>
        </r>
      </text>
    </comment>
    <comment ref="A81" authorId="0">
      <text>
        <r>
          <rPr>
            <sz val="10"/>
            <rFont val="Tahoma"/>
            <family val="2"/>
          </rPr>
          <t>These are the costs that the employer pays on behalf of the employee. All applicable percentages must be entered to develop accurate Labor Burden. These cannot included Home Office Overhead or profit</t>
        </r>
        <r>
          <rPr>
            <sz val="9"/>
            <rFont val="Tahoma"/>
            <family val="2"/>
          </rPr>
          <t xml:space="preserve">
</t>
        </r>
      </text>
    </comment>
    <comment ref="A82" authorId="1">
      <text>
        <r>
          <rPr>
            <b/>
            <sz val="10"/>
            <rFont val="Tahoma"/>
            <family val="2"/>
          </rPr>
          <t>Social Security</t>
        </r>
        <r>
          <rPr>
            <sz val="10"/>
            <rFont val="Tahoma"/>
            <family val="2"/>
          </rPr>
          <t xml:space="preserve"> Limit in year 2011 I is 6.2% on the first $106,800 of salary per Year.  This is typically adjusted at the beginning of the year</t>
        </r>
        <r>
          <rPr>
            <sz val="8"/>
            <rFont val="Tahoma"/>
            <family val="2"/>
          </rPr>
          <t xml:space="preserve">
</t>
        </r>
      </text>
    </comment>
    <comment ref="B82" authorId="0">
      <text>
        <r>
          <rPr>
            <b/>
            <sz val="10"/>
            <rFont val="Tahoma"/>
            <family val="2"/>
          </rPr>
          <t>Medicare</t>
        </r>
        <r>
          <rPr>
            <sz val="10"/>
            <rFont val="Tahoma"/>
            <family val="2"/>
          </rPr>
          <t xml:space="preserve"> is fixed and typically adjusted at the beginning of the year</t>
        </r>
      </text>
    </comment>
    <comment ref="C82" authorId="1">
      <text>
        <r>
          <rPr>
            <b/>
            <sz val="10"/>
            <rFont val="Tahoma"/>
            <family val="2"/>
          </rPr>
          <t xml:space="preserve">Federal Unemployment Tax  ( FUTA) </t>
        </r>
        <r>
          <rPr>
            <sz val="10"/>
            <rFont val="Tahoma"/>
            <family val="2"/>
          </rPr>
          <t xml:space="preserve"> Limit $56 per person per year</t>
        </r>
      </text>
    </comment>
    <comment ref="D82" authorId="1">
      <text>
        <r>
          <rPr>
            <b/>
            <sz val="10"/>
            <rFont val="Tahoma"/>
            <family val="2"/>
          </rPr>
          <t>State Unemployment Tax (SUTA)</t>
        </r>
        <r>
          <rPr>
            <sz val="10"/>
            <rFont val="Tahoma"/>
            <family val="2"/>
          </rPr>
          <t xml:space="preserve"> vaires by year and state and needs to be veriifed and entered here.</t>
        </r>
      </text>
    </comment>
    <comment ref="E82" authorId="0">
      <text>
        <r>
          <rPr>
            <b/>
            <sz val="9"/>
            <rFont val="Tahoma"/>
            <family val="2"/>
          </rPr>
          <t xml:space="preserve">Workman's Compensation </t>
        </r>
        <r>
          <rPr>
            <sz val="9"/>
            <rFont val="Tahoma"/>
            <family val="2"/>
          </rPr>
          <t xml:space="preserve">varies by state and contractor and needs to be varified and entered here.
</t>
        </r>
      </text>
    </comment>
    <comment ref="F82" authorId="0">
      <text>
        <r>
          <rPr>
            <sz val="10"/>
            <rFont val="Tahoma"/>
            <family val="2"/>
          </rPr>
          <t>This is for items that are specific to a trade in different areas i.e. Union Dues,  special assessment et</t>
        </r>
        <r>
          <rPr>
            <b/>
            <sz val="9"/>
            <rFont val="Tahoma"/>
            <family val="2"/>
          </rPr>
          <t>c.</t>
        </r>
      </text>
    </comment>
    <comment ref="G82" authorId="0">
      <text>
        <r>
          <rPr>
            <sz val="10"/>
            <rFont val="Tahoma"/>
            <family val="2"/>
          </rPr>
          <t>This is for items that are specific to a trade in different areas i.e. Union Dues,  special assessment et</t>
        </r>
        <r>
          <rPr>
            <b/>
            <sz val="9"/>
            <rFont val="Tahoma"/>
            <family val="2"/>
          </rPr>
          <t>c.</t>
        </r>
      </text>
    </comment>
    <comment ref="H82" authorId="0">
      <text>
        <r>
          <rPr>
            <sz val="10"/>
            <rFont val="Tahoma"/>
            <family val="2"/>
          </rPr>
          <t>This is the total Labor Burden rate to be applied to the overall Labor Rates</t>
        </r>
        <r>
          <rPr>
            <sz val="9"/>
            <rFont val="Tahoma"/>
            <family val="2"/>
          </rPr>
          <t xml:space="preserve">
</t>
        </r>
      </text>
    </comment>
  </commentList>
</comments>
</file>

<file path=xl/comments7.xml><?xml version="1.0" encoding="utf-8"?>
<comments xmlns="http://schemas.openxmlformats.org/spreadsheetml/2006/main">
  <authors>
    <author>cosgood</author>
    <author>Chris Osgood</author>
  </authors>
  <commentList>
    <comment ref="K6" authorId="0">
      <text>
        <r>
          <rPr>
            <sz val="9"/>
            <rFont val="Tahoma"/>
            <family val="2"/>
          </rPr>
          <t>List the name of the Contractor here</t>
        </r>
      </text>
    </comment>
    <comment ref="P6" authorId="0">
      <text>
        <r>
          <rPr>
            <sz val="9"/>
            <rFont val="Tahoma"/>
            <family val="2"/>
          </rPr>
          <t>Insert date of work start.  If longer then 30 day from time of estimate, then apply appropriate escalation contingency below.</t>
        </r>
      </text>
    </comment>
    <comment ref="D8" authorId="0">
      <text>
        <r>
          <rPr>
            <sz val="9"/>
            <rFont val="Tahoma"/>
            <family val="2"/>
          </rPr>
          <t xml:space="preserve">Insert Davis Bacon Decision here in format shown.  When accessing Davis Bacon Website use this format in "Refine your query" Search box to find the correct contract decision 
</t>
        </r>
      </text>
    </comment>
    <comment ref="K8" authorId="0">
      <text>
        <r>
          <rPr>
            <sz val="9"/>
            <rFont val="Tahoma"/>
            <family val="2"/>
          </rPr>
          <t>Insert Contractor's estimator or contact
 here</t>
        </r>
      </text>
    </comment>
    <comment ref="P8" authorId="0">
      <text>
        <r>
          <rPr>
            <sz val="9"/>
            <rFont val="Tahoma"/>
            <family val="2"/>
          </rPr>
          <t>Insert number of working days work is expected to take.  This allows a check for total crew hours required.</t>
        </r>
        <r>
          <rPr>
            <b/>
            <sz val="9"/>
            <rFont val="Tahoma"/>
            <family val="2"/>
          </rPr>
          <t xml:space="preserve">
</t>
        </r>
        <r>
          <rPr>
            <sz val="9"/>
            <rFont val="Tahoma"/>
            <family val="2"/>
          </rPr>
          <t xml:space="preserve">
</t>
        </r>
      </text>
    </comment>
    <comment ref="D10" authorId="0">
      <text>
        <r>
          <rPr>
            <sz val="9"/>
            <rFont val="Tahoma"/>
            <family val="2"/>
          </rPr>
          <t xml:space="preserve">Scan actual solictation and save in the project file, then Insert HYPERLINK here to access actual solication.  
</t>
        </r>
      </text>
    </comment>
    <comment ref="H10" authorId="0">
      <text>
        <r>
          <rPr>
            <sz val="9"/>
            <rFont val="Tahoma"/>
            <family val="2"/>
          </rPr>
          <t>Insert the Contract Line Item Number "CLIN" here which should be a consecutive number from previous MOD's.</t>
        </r>
      </text>
    </comment>
    <comment ref="P10" authorId="0">
      <text>
        <r>
          <rPr>
            <sz val="9"/>
            <rFont val="Tahoma"/>
            <family val="2"/>
          </rPr>
          <t xml:space="preserve">If extreme weather is expected then costs associated with it should be specifically called out with in the estimate. </t>
        </r>
      </text>
    </comment>
    <comment ref="A12" authorId="0">
      <text>
        <r>
          <rPr>
            <sz val="9"/>
            <rFont val="Tahoma"/>
            <family val="2"/>
          </rPr>
          <t>This is critical for determine which Davis Bacon rates to use.</t>
        </r>
      </text>
    </comment>
    <comment ref="D12" authorId="0">
      <text>
        <r>
          <rPr>
            <sz val="9"/>
            <rFont val="Tahoma"/>
            <family val="2"/>
          </rPr>
          <t xml:space="preserve">If this is design build then special attention must be given to any potential added design fees. This is critical when modification occur during the design phase of the design build phase.  This does not apply when design build bid.  In the design build case select NO.  If fees are required select YES and then add at the design fee  cell in the summary.
</t>
        </r>
      </text>
    </comment>
    <comment ref="K12" authorId="0">
      <text>
        <r>
          <rPr>
            <sz val="9"/>
            <rFont val="Tahoma"/>
            <family val="2"/>
          </rPr>
          <t>List the name of the Architect's Company here</t>
        </r>
      </text>
    </comment>
    <comment ref="P12" authorId="0">
      <text>
        <r>
          <rPr>
            <sz val="9"/>
            <rFont val="Tahoma"/>
            <family val="2"/>
          </rPr>
          <t>If work is to be done during the night, labor rates are to be adjusted and any associated general conditions are to be added into the estimate at the direct line item level.</t>
        </r>
        <r>
          <rPr>
            <b/>
            <sz val="9"/>
            <rFont val="Tahoma"/>
            <family val="2"/>
          </rPr>
          <t xml:space="preserve">
</t>
        </r>
      </text>
    </comment>
    <comment ref="A14" authorId="0">
      <text>
        <r>
          <rPr>
            <sz val="9"/>
            <rFont val="Tahoma"/>
            <family val="2"/>
          </rPr>
          <t>This is required to determine Davis/Bacon Rates</t>
        </r>
      </text>
    </comment>
    <comment ref="K14" authorId="0">
      <text>
        <r>
          <rPr>
            <sz val="9"/>
            <rFont val="Tahoma"/>
            <family val="2"/>
          </rPr>
          <t>Insert Architect's  name
 here</t>
        </r>
      </text>
    </comment>
    <comment ref="P14" authorId="0">
      <text>
        <r>
          <rPr>
            <sz val="9"/>
            <rFont val="Tahoma"/>
            <family val="2"/>
          </rPr>
          <t>Costs associated with any items listed here must be accounted for within the direct costs of the estimate.</t>
        </r>
      </text>
    </comment>
    <comment ref="T14" authorId="0">
      <text>
        <r>
          <rPr>
            <sz val="9"/>
            <rFont val="Tahoma"/>
            <family val="2"/>
          </rPr>
          <t>File path will show up automatically where ever this estimate is saved by the individual using this template.</t>
        </r>
        <r>
          <rPr>
            <b/>
            <sz val="9"/>
            <rFont val="Tahoma"/>
            <family val="2"/>
          </rPr>
          <t xml:space="preserve">
</t>
        </r>
        <r>
          <rPr>
            <sz val="9"/>
            <rFont val="Tahoma"/>
            <family val="2"/>
          </rPr>
          <t xml:space="preserve">
</t>
        </r>
      </text>
    </comment>
    <comment ref="P16" authorId="0">
      <text>
        <r>
          <rPr>
            <sz val="9"/>
            <rFont val="Tahoma"/>
            <family val="2"/>
          </rPr>
          <t>Pricing for this to be included with direct pricing by line item in labor, material, and  equipment.  This should not be a percentage</t>
        </r>
      </text>
    </comment>
    <comment ref="B19" authorId="0">
      <text>
        <r>
          <rPr>
            <sz val="9"/>
            <rFont val="Tahoma"/>
            <family val="2"/>
          </rPr>
          <t xml:space="preserve">Insert "Construction Activities" into the lines below with the related labor, material, &amp; equipment within the same line. 
Insert any details into comment box on line item.  If any written backup, PDF, reference in comment  box and safe with estimate as "Backup" 
</t>
        </r>
      </text>
    </comment>
    <comment ref="F19" authorId="0">
      <text>
        <r>
          <rPr>
            <sz val="9"/>
            <rFont val="Tahoma"/>
            <family val="2"/>
          </rPr>
          <t xml:space="preserve">Insert the overal quantity and unit here that is required  for the overall  "$Unit" which will allow for overall review of the individual construction activity.  Numbers entered here do NOT populate the Labor, Material, or Equipment Sections of this spreadsheet. The "$Unit" is located on the opposite end of this spreadsheet. </t>
        </r>
      </text>
    </comment>
    <comment ref="Y19" authorId="0">
      <text>
        <r>
          <rPr>
            <sz val="9"/>
            <rFont val="Tahoma"/>
            <family val="2"/>
          </rPr>
          <t xml:space="preserve">It is not uncommon for the Labor, Material, &amp; Equipment items to be done in different units of measure,.  Therefore this quantity and unit of measure is for the purpose of evaluating the overall price by a single unit of measure. 
</t>
        </r>
      </text>
    </comment>
    <comment ref="V20" authorId="0">
      <text>
        <r>
          <rPr>
            <sz val="9"/>
            <rFont val="Tahoma"/>
            <family val="2"/>
          </rPr>
          <t xml:space="preserve">Contractor needs to breakout subcontractor markup's, if they don't, simply insert 0% into this column if markups are within the unit prices.  If for some reason not all subcontractor or supplier markups are the same then simply manually enter the different percent in the individually cell, this will overwrite the existing formula. 
</t>
        </r>
      </text>
    </comment>
    <comment ref="W20" authorId="0">
      <text>
        <r>
          <rPr>
            <sz val="9"/>
            <rFont val="Tahoma"/>
            <family val="2"/>
          </rPr>
          <t xml:space="preserve">This is the total subcontractor markups per line item calculated from the percentages inputed from the suontractor markups above in the "Information &amp; Statistics Section" Aboce.
</t>
        </r>
      </text>
    </comment>
    <comment ref="B21" authorId="0">
      <text>
        <r>
          <rPr>
            <sz val="10"/>
            <rFont val="Arial"/>
            <family val="0"/>
          </rPr>
          <t>If any work that is in the base contract is to be deleted in lieu of modification work, then the costs of that work goes in this section.  Input in positive numbers and the totals are formulated to show negative.</t>
        </r>
      </text>
    </comment>
    <comment ref="B28" authorId="0">
      <text>
        <r>
          <rPr>
            <sz val="9"/>
            <rFont val="Tahoma"/>
            <family val="2"/>
          </rPr>
          <t xml:space="preserve">The following line items are for the added work of the modification.
</t>
        </r>
      </text>
    </comment>
    <comment ref="B43" authorId="0">
      <text>
        <r>
          <rPr>
            <sz val="9"/>
            <rFont val="Tahoma"/>
            <family val="2"/>
          </rPr>
          <t xml:space="preserve">Any specific general conditions associated with this modifications to be specifically listed out in detail here. </t>
        </r>
      </text>
    </comment>
    <comment ref="Y53" authorId="0">
      <text>
        <r>
          <rPr>
            <sz val="9"/>
            <rFont val="Tahoma"/>
            <family val="2"/>
          </rPr>
          <t xml:space="preserve">These are for team members to sign off after reviewing the estimate for accuracy, content, and any errors.   Any required changes need to be reported to the responsible estimator for correction.  All estimates should have at least one review done besides the estimator. </t>
        </r>
      </text>
    </comment>
    <comment ref="J20" authorId="0">
      <text>
        <r>
          <rPr>
            <sz val="9"/>
            <rFont val="Tahoma"/>
            <family val="2"/>
          </rPr>
          <t xml:space="preserve">This is to determine the amount of work being put in place by an individual or crew over a specific timeframe.  This calculates off of the Overall Quantity Line item.  To quickly adjust the production rate, simply raise or lower the number of hours to match the production desired.
</t>
        </r>
      </text>
    </comment>
    <comment ref="T12" authorId="0">
      <text>
        <r>
          <rPr>
            <sz val="9"/>
            <rFont val="Tahoma"/>
            <family val="2"/>
          </rPr>
          <t xml:space="preserve">Varify by state if Labor is taxed.  If so insert Yes for labor costs to be calculated with taxes.
</t>
        </r>
      </text>
    </comment>
    <comment ref="W12" authorId="0">
      <text>
        <r>
          <rPr>
            <sz val="9"/>
            <rFont val="Tahoma"/>
            <family val="2"/>
          </rPr>
          <t xml:space="preserve">Typcially materials are always taxed however varify by state. </t>
        </r>
      </text>
    </comment>
    <comment ref="X12" authorId="0">
      <text>
        <r>
          <rPr>
            <sz val="9"/>
            <rFont val="Tahoma"/>
            <family val="2"/>
          </rPr>
          <t>Varify by state if Equipment is taxed.  If so insert Yes for equipment costs to be calculated with taxes.</t>
        </r>
      </text>
    </comment>
    <comment ref="G2" authorId="0">
      <text>
        <r>
          <rPr>
            <sz val="9"/>
            <rFont val="Tahoma"/>
            <family val="2"/>
          </rPr>
          <t xml:space="preserve">After the initial estimate is completed, any revisons are to be numbered here with the new estimate date.
</t>
        </r>
      </text>
    </comment>
    <comment ref="D5" authorId="0">
      <text>
        <r>
          <rPr>
            <sz val="9"/>
            <rFont val="Tahoma"/>
            <family val="2"/>
          </rPr>
          <t xml:space="preserve">Input the unit that is desired to reflect the overall unit cost.  Eample would be if you wanted the overall building cost of 2,000 sf house, enter 2,000 sf to see what the sf cost of the building is.   
</t>
        </r>
      </text>
    </comment>
    <comment ref="V55" authorId="0">
      <text>
        <r>
          <rPr>
            <sz val="10"/>
            <rFont val="Tahoma"/>
            <family val="2"/>
          </rPr>
          <t>Because accurate calculation is critical in estimating and spreadsheet errors are common multiple safety measures have been added with these check numbers in several locations. The check number should always be the same as the number immediately above.  If the number is different then the cell will turn red due to an inputting error in the spreadsheet not allowing for proper calculation.  The cell below will calculate what the variance between the two numbers are allowing for a search of the spreadsheet for this number as a starting point for determining where the error occurred while inputting the data.  If this cell turns red and the cells are the same value then a format rounding error has occurred which does not affect the pricing.  The important part is the numbers remain the same value, otherwise an imputing error has occurred and must be found for an accurate estimate.</t>
        </r>
      </text>
    </comment>
    <comment ref="R58" authorId="0">
      <text>
        <r>
          <rPr>
            <sz val="9"/>
            <rFont val="Tahoma"/>
            <family val="2"/>
          </rPr>
          <t>When local subcontractors and suppliers are not available "Means" Location Factor is inserted here.</t>
        </r>
      </text>
    </comment>
    <comment ref="R62" authorId="0">
      <text>
        <r>
          <rPr>
            <sz val="9"/>
            <rFont val="Tahoma"/>
            <family val="2"/>
          </rPr>
          <t>If added design above the contract is part of the modification then costs may need to be allocated within this line item.  If column is blacked out then the Design Build criteria in Section 1  has been selected as NO and therefore not cost is allowed within this area.</t>
        </r>
      </text>
    </comment>
    <comment ref="J53" authorId="0">
      <text>
        <r>
          <rPr>
            <sz val="9"/>
            <rFont val="Tahoma"/>
            <family val="2"/>
          </rPr>
          <t xml:space="preserve">This area is used for developing the equipment rates individually or by crew.  Note that rates need to be inserted into Unit$ of the Equipment Section manually.
</t>
        </r>
      </text>
    </comment>
    <comment ref="N54" authorId="0">
      <text>
        <r>
          <rPr>
            <sz val="9"/>
            <rFont val="Tahoma"/>
            <family val="2"/>
          </rPr>
          <t>The website below is a direct link to the Corps of Engineers Equipment Website.</t>
        </r>
      </text>
    </comment>
    <comment ref="K56" authorId="0">
      <text>
        <r>
          <rPr>
            <sz val="9"/>
            <rFont val="Tahoma"/>
            <family val="2"/>
          </rPr>
          <t>These rates can be by crew or by individual equipment.  Equipment shown is for example only and can be deleted, changed, or put into crews.</t>
        </r>
      </text>
    </comment>
    <comment ref="A53" authorId="0">
      <text>
        <r>
          <rPr>
            <sz val="10"/>
            <rFont val="Tahoma"/>
            <family val="2"/>
          </rPr>
          <t>This area is used for developing the labor hourly rates individually or by crew. required for the project.  These rates consist of three areas including Base Rate, Fringe Rate, and the Labor Burden. The rates for Base salary and Fringe Benefits can be accessed in the DAVIS BACON website (the link is provided below) Note that these rates need to be inserted into Unit$ of the Labor Section manually.  The rates for Fringe are developed at the bottom of this section.</t>
        </r>
        <r>
          <rPr>
            <sz val="9"/>
            <rFont val="Tahoma"/>
            <family val="2"/>
          </rPr>
          <t xml:space="preserve">
</t>
        </r>
      </text>
    </comment>
    <comment ref="A55" authorId="0">
      <text>
        <r>
          <rPr>
            <sz val="9"/>
            <rFont val="Tahoma"/>
            <family val="2"/>
          </rPr>
          <t>These rates can be by crew or by individuals built by using the Davis/Bacon Decision for the referenced region. Names shown are for example only and can be deleted, changed, or put into crews.</t>
        </r>
      </text>
    </comment>
    <comment ref="C56" authorId="0">
      <text>
        <r>
          <rPr>
            <sz val="10"/>
            <rFont val="Tahoma"/>
            <family val="2"/>
          </rPr>
          <t>Insert total amount of tradespersons required here</t>
        </r>
      </text>
    </comment>
    <comment ref="D56" authorId="0">
      <text>
        <r>
          <rPr>
            <sz val="10"/>
            <rFont val="Tahoma"/>
            <family val="2"/>
          </rPr>
          <t>This is the base salary that the individual is paid per hour</t>
        </r>
      </text>
    </comment>
    <comment ref="E56" authorId="0">
      <text>
        <r>
          <rPr>
            <sz val="10"/>
            <rFont val="Tahoma"/>
            <family val="2"/>
          </rPr>
          <t xml:space="preserve">This is non salary compensation paid to the employee  per hour for 401K, Medical insurance, vacation, vehical allowance, phone etc. </t>
        </r>
      </text>
    </comment>
    <comment ref="F56" authorId="0">
      <text>
        <r>
          <rPr>
            <sz val="9"/>
            <rFont val="Tahoma"/>
            <family val="2"/>
          </rPr>
          <t xml:space="preserve">
</t>
        </r>
        <r>
          <rPr>
            <sz val="10"/>
            <rFont val="Tahoma"/>
            <family val="2"/>
          </rPr>
          <t>To adjust Labor Burden rate goto the bottom of this area and adjust individual precentages to develop full Labor Burden Rate.  This rate will automatically be added to the overal all Labor rate.</t>
        </r>
      </text>
    </comment>
    <comment ref="G56" authorId="0">
      <text>
        <r>
          <rPr>
            <sz val="10"/>
            <rFont val="Tahoma"/>
            <family val="2"/>
          </rPr>
          <t>This is the total individual hourly rate</t>
        </r>
      </text>
    </comment>
    <comment ref="H56" authorId="0">
      <text>
        <r>
          <rPr>
            <sz val="10"/>
            <rFont val="Tahoma"/>
            <family val="2"/>
          </rPr>
          <t>This is the total rate for crews or mulitple individual i.e. 3 laborers</t>
        </r>
      </text>
    </comment>
    <comment ref="A81" authorId="0">
      <text>
        <r>
          <rPr>
            <sz val="10"/>
            <rFont val="Tahoma"/>
            <family val="2"/>
          </rPr>
          <t>These are the costs that the employer pays on behalf of the employee. All applicable percentages must be entered to develop accurate Labor Burden. These cannot included Home Office Overhead or profit</t>
        </r>
        <r>
          <rPr>
            <sz val="9"/>
            <rFont val="Tahoma"/>
            <family val="2"/>
          </rPr>
          <t xml:space="preserve">
</t>
        </r>
      </text>
    </comment>
    <comment ref="A82" authorId="1">
      <text>
        <r>
          <rPr>
            <b/>
            <sz val="10"/>
            <rFont val="Tahoma"/>
            <family val="2"/>
          </rPr>
          <t>Social Security</t>
        </r>
        <r>
          <rPr>
            <sz val="10"/>
            <rFont val="Tahoma"/>
            <family val="2"/>
          </rPr>
          <t xml:space="preserve"> Limit in year 2011 I is 6.2% on the first $106,800 of salary per Year.  This is typically adjusted at the beginning of the year</t>
        </r>
        <r>
          <rPr>
            <sz val="8"/>
            <rFont val="Tahoma"/>
            <family val="2"/>
          </rPr>
          <t xml:space="preserve">
</t>
        </r>
      </text>
    </comment>
    <comment ref="B82" authorId="0">
      <text>
        <r>
          <rPr>
            <b/>
            <sz val="10"/>
            <rFont val="Tahoma"/>
            <family val="2"/>
          </rPr>
          <t>Medicare</t>
        </r>
        <r>
          <rPr>
            <sz val="10"/>
            <rFont val="Tahoma"/>
            <family val="2"/>
          </rPr>
          <t xml:space="preserve"> is fixed and typically adjusted at the beginning of the year</t>
        </r>
      </text>
    </comment>
    <comment ref="C82" authorId="1">
      <text>
        <r>
          <rPr>
            <b/>
            <sz val="10"/>
            <rFont val="Tahoma"/>
            <family val="2"/>
          </rPr>
          <t xml:space="preserve">Federal Unemployment Tax  ( FUTA) </t>
        </r>
        <r>
          <rPr>
            <sz val="10"/>
            <rFont val="Tahoma"/>
            <family val="2"/>
          </rPr>
          <t xml:space="preserve"> Limit $56 per person per year</t>
        </r>
      </text>
    </comment>
    <comment ref="D82" authorId="1">
      <text>
        <r>
          <rPr>
            <b/>
            <sz val="10"/>
            <rFont val="Tahoma"/>
            <family val="2"/>
          </rPr>
          <t>State Unemployment Tax (SUTA)</t>
        </r>
        <r>
          <rPr>
            <sz val="10"/>
            <rFont val="Tahoma"/>
            <family val="2"/>
          </rPr>
          <t xml:space="preserve"> vaires by year and state and needs to be veriifed and entered here.</t>
        </r>
      </text>
    </comment>
    <comment ref="E82" authorId="0">
      <text>
        <r>
          <rPr>
            <b/>
            <sz val="9"/>
            <rFont val="Tahoma"/>
            <family val="2"/>
          </rPr>
          <t xml:space="preserve">Workman's Compensation </t>
        </r>
        <r>
          <rPr>
            <sz val="9"/>
            <rFont val="Tahoma"/>
            <family val="2"/>
          </rPr>
          <t xml:space="preserve">varies by state and contractor and needs to be varified and entered here.
</t>
        </r>
      </text>
    </comment>
    <comment ref="F82" authorId="0">
      <text>
        <r>
          <rPr>
            <sz val="10"/>
            <rFont val="Tahoma"/>
            <family val="2"/>
          </rPr>
          <t>This is for items that are specific to a trade in different areas i.e. Union Dues,  special assessment et</t>
        </r>
        <r>
          <rPr>
            <b/>
            <sz val="9"/>
            <rFont val="Tahoma"/>
            <family val="2"/>
          </rPr>
          <t>c.</t>
        </r>
      </text>
    </comment>
    <comment ref="G82" authorId="0">
      <text>
        <r>
          <rPr>
            <sz val="10"/>
            <rFont val="Tahoma"/>
            <family val="2"/>
          </rPr>
          <t>This is for items that are specific to a trade in different areas i.e. Union Dues,  special assessment et</t>
        </r>
        <r>
          <rPr>
            <b/>
            <sz val="9"/>
            <rFont val="Tahoma"/>
            <family val="2"/>
          </rPr>
          <t>c.</t>
        </r>
      </text>
    </comment>
    <comment ref="H82" authorId="0">
      <text>
        <r>
          <rPr>
            <sz val="10"/>
            <rFont val="Tahoma"/>
            <family val="2"/>
          </rPr>
          <t>This is the total Labor Burden rate to be applied to the overall Labor Rates</t>
        </r>
        <r>
          <rPr>
            <sz val="9"/>
            <rFont val="Tahoma"/>
            <family val="2"/>
          </rPr>
          <t xml:space="preserve">
</t>
        </r>
      </text>
    </comment>
  </commentList>
</comments>
</file>

<file path=xl/comments8.xml><?xml version="1.0" encoding="utf-8"?>
<comments xmlns="http://schemas.openxmlformats.org/spreadsheetml/2006/main">
  <authors>
    <author>cosgood</author>
    <author>Chris Osgood</author>
  </authors>
  <commentList>
    <comment ref="K6" authorId="0">
      <text>
        <r>
          <rPr>
            <sz val="9"/>
            <rFont val="Tahoma"/>
            <family val="2"/>
          </rPr>
          <t>List the name of the Contractor here</t>
        </r>
      </text>
    </comment>
    <comment ref="P6" authorId="0">
      <text>
        <r>
          <rPr>
            <sz val="9"/>
            <rFont val="Tahoma"/>
            <family val="2"/>
          </rPr>
          <t>Insert date of work start.  If longer then 30 day from time of estimate, then apply appropriate escalation contingency below.</t>
        </r>
      </text>
    </comment>
    <comment ref="D8" authorId="0">
      <text>
        <r>
          <rPr>
            <sz val="9"/>
            <rFont val="Tahoma"/>
            <family val="2"/>
          </rPr>
          <t xml:space="preserve">Insert Davis Bacon Decision here in format shown.  When accessing Davis Bacon Website use this format in "Refine your query" Search box to find the correct contract decision 
</t>
        </r>
      </text>
    </comment>
    <comment ref="K8" authorId="0">
      <text>
        <r>
          <rPr>
            <sz val="9"/>
            <rFont val="Tahoma"/>
            <family val="2"/>
          </rPr>
          <t>Insert Contractor's estimator or contact
 here</t>
        </r>
      </text>
    </comment>
    <comment ref="P8" authorId="0">
      <text>
        <r>
          <rPr>
            <sz val="9"/>
            <rFont val="Tahoma"/>
            <family val="2"/>
          </rPr>
          <t>Insert number of working days work is expected to take.  This allows a check for total crew hours required.</t>
        </r>
        <r>
          <rPr>
            <b/>
            <sz val="9"/>
            <rFont val="Tahoma"/>
            <family val="2"/>
          </rPr>
          <t xml:space="preserve">
</t>
        </r>
        <r>
          <rPr>
            <sz val="9"/>
            <rFont val="Tahoma"/>
            <family val="2"/>
          </rPr>
          <t xml:space="preserve">
</t>
        </r>
      </text>
    </comment>
    <comment ref="D10" authorId="0">
      <text>
        <r>
          <rPr>
            <sz val="9"/>
            <rFont val="Tahoma"/>
            <family val="2"/>
          </rPr>
          <t xml:space="preserve">Scan actual solictation and save in the project file, then Insert HYPERLINK here to access actual solication.  
</t>
        </r>
      </text>
    </comment>
    <comment ref="H10" authorId="0">
      <text>
        <r>
          <rPr>
            <sz val="9"/>
            <rFont val="Tahoma"/>
            <family val="2"/>
          </rPr>
          <t>Insert the Contract Line Item Number "CLIN" here which should be a consecutive number from previous MOD's.</t>
        </r>
      </text>
    </comment>
    <comment ref="P10" authorId="0">
      <text>
        <r>
          <rPr>
            <sz val="9"/>
            <rFont val="Tahoma"/>
            <family val="2"/>
          </rPr>
          <t xml:space="preserve">If extreme weather is expected then costs associated with it should be specifically called out with in the estimate. </t>
        </r>
      </text>
    </comment>
    <comment ref="A12" authorId="0">
      <text>
        <r>
          <rPr>
            <sz val="9"/>
            <rFont val="Tahoma"/>
            <family val="2"/>
          </rPr>
          <t>This is critical for determine which Davis Bacon rates to use.</t>
        </r>
      </text>
    </comment>
    <comment ref="D12" authorId="0">
      <text>
        <r>
          <rPr>
            <sz val="9"/>
            <rFont val="Tahoma"/>
            <family val="2"/>
          </rPr>
          <t xml:space="preserve">If this is design build then special attention must be given to any potential added design fees. This is critical when modification occur during the design phase of the design build phase.  This does not apply when design build bid.  In the design build case select NO.  If fees are required select YES and then add at the design fee  cell in the summary.
</t>
        </r>
      </text>
    </comment>
    <comment ref="K12" authorId="0">
      <text>
        <r>
          <rPr>
            <sz val="9"/>
            <rFont val="Tahoma"/>
            <family val="2"/>
          </rPr>
          <t>List the name of the Architect's Company here</t>
        </r>
      </text>
    </comment>
    <comment ref="P12" authorId="0">
      <text>
        <r>
          <rPr>
            <sz val="9"/>
            <rFont val="Tahoma"/>
            <family val="2"/>
          </rPr>
          <t>If work is to be done during the night, labor rates are to be adjusted and any associated general conditions are to be added into the estimate at the direct line item level.</t>
        </r>
        <r>
          <rPr>
            <b/>
            <sz val="9"/>
            <rFont val="Tahoma"/>
            <family val="2"/>
          </rPr>
          <t xml:space="preserve">
</t>
        </r>
      </text>
    </comment>
    <comment ref="A14" authorId="0">
      <text>
        <r>
          <rPr>
            <sz val="9"/>
            <rFont val="Tahoma"/>
            <family val="2"/>
          </rPr>
          <t>This is required to determine Davis/Bacon Rates</t>
        </r>
      </text>
    </comment>
    <comment ref="K14" authorId="0">
      <text>
        <r>
          <rPr>
            <sz val="9"/>
            <rFont val="Tahoma"/>
            <family val="2"/>
          </rPr>
          <t>Insert Architect's  name
 here</t>
        </r>
      </text>
    </comment>
    <comment ref="P14" authorId="0">
      <text>
        <r>
          <rPr>
            <sz val="9"/>
            <rFont val="Tahoma"/>
            <family val="2"/>
          </rPr>
          <t>Costs associated with any items listed here must be accounted for within the direct costs of the estimate.</t>
        </r>
      </text>
    </comment>
    <comment ref="T14" authorId="0">
      <text>
        <r>
          <rPr>
            <sz val="9"/>
            <rFont val="Tahoma"/>
            <family val="2"/>
          </rPr>
          <t>File path will show up automatically where ever this estimate is saved by the individual using this template.</t>
        </r>
        <r>
          <rPr>
            <b/>
            <sz val="9"/>
            <rFont val="Tahoma"/>
            <family val="2"/>
          </rPr>
          <t xml:space="preserve">
</t>
        </r>
        <r>
          <rPr>
            <sz val="9"/>
            <rFont val="Tahoma"/>
            <family val="2"/>
          </rPr>
          <t xml:space="preserve">
</t>
        </r>
      </text>
    </comment>
    <comment ref="P16" authorId="0">
      <text>
        <r>
          <rPr>
            <sz val="9"/>
            <rFont val="Tahoma"/>
            <family val="2"/>
          </rPr>
          <t>Pricing for this to be included with direct pricing by line item in labor, material, and  equipment.  This should not be a percentage</t>
        </r>
      </text>
    </comment>
    <comment ref="B19" authorId="0">
      <text>
        <r>
          <rPr>
            <sz val="9"/>
            <rFont val="Tahoma"/>
            <family val="2"/>
          </rPr>
          <t xml:space="preserve">Insert "Construction Activities" into the lines below with the related labor, material, &amp; equipment within the same line. 
Insert any details into comment box on line item.  If any written backup, PDF, reference in comment  box and safe with estimate as "Backup" 
</t>
        </r>
      </text>
    </comment>
    <comment ref="F19" authorId="0">
      <text>
        <r>
          <rPr>
            <sz val="9"/>
            <rFont val="Tahoma"/>
            <family val="2"/>
          </rPr>
          <t xml:space="preserve">Insert the overal quantity and unit here that is required  for the overall  "$Unit" which will allow for overall review of the individual construction activity.  Numbers entered here do NOT populate the Labor, Material, or Equipment Sections of this spreadsheet. The "$Unit" is located on the opposite end of this spreadsheet. </t>
        </r>
      </text>
    </comment>
    <comment ref="Y19" authorId="0">
      <text>
        <r>
          <rPr>
            <sz val="9"/>
            <rFont val="Tahoma"/>
            <family val="2"/>
          </rPr>
          <t xml:space="preserve">It is not uncommon for the Labor, Material, &amp; Equipment items to be done in different units of measure,.  Therefore this quantity and unit of measure is for the purpose of evaluating the overall price by a single unit of measure. 
</t>
        </r>
      </text>
    </comment>
    <comment ref="V20" authorId="0">
      <text>
        <r>
          <rPr>
            <sz val="9"/>
            <rFont val="Tahoma"/>
            <family val="2"/>
          </rPr>
          <t xml:space="preserve">Contractor needs to breakout subcontractor markup's, if they don't, simply insert 0% into this column if markups are within the unit prices.  If for some reason not all subcontractor or supplier markups are the same then simply manually enter the different percent in the individually cell, this will overwrite the existing formula. 
</t>
        </r>
      </text>
    </comment>
    <comment ref="W20" authorId="0">
      <text>
        <r>
          <rPr>
            <sz val="9"/>
            <rFont val="Tahoma"/>
            <family val="2"/>
          </rPr>
          <t xml:space="preserve">This is the total subcontractor markups per line item calculated from the percentages inputed from the suontractor markups above in the "Information &amp; Statistics Section" Aboce.
</t>
        </r>
      </text>
    </comment>
    <comment ref="B21" authorId="0">
      <text>
        <r>
          <rPr>
            <sz val="10"/>
            <rFont val="Arial"/>
            <family val="0"/>
          </rPr>
          <t>If any work that is in the base contract is to be deleted in lieu of modification work, then the costs of that work goes in this section.  Input in positive numbers and the totals are formulated to show negative.</t>
        </r>
      </text>
    </comment>
    <comment ref="B28" authorId="0">
      <text>
        <r>
          <rPr>
            <sz val="9"/>
            <rFont val="Tahoma"/>
            <family val="2"/>
          </rPr>
          <t xml:space="preserve">The following line items are for the added work of the modification.
</t>
        </r>
      </text>
    </comment>
    <comment ref="B43" authorId="0">
      <text>
        <r>
          <rPr>
            <sz val="9"/>
            <rFont val="Tahoma"/>
            <family val="2"/>
          </rPr>
          <t xml:space="preserve">Any specific general conditions associated with this modifications to be specifically listed out in detail here. </t>
        </r>
      </text>
    </comment>
    <comment ref="Y53" authorId="0">
      <text>
        <r>
          <rPr>
            <sz val="9"/>
            <rFont val="Tahoma"/>
            <family val="2"/>
          </rPr>
          <t xml:space="preserve">These are for team members to sign off after reviewing the estimate for accuracy, content, and any errors.   Any required changes need to be reported to the responsible estimator for correction.  All estimates should have at least one review done besides the estimator. </t>
        </r>
      </text>
    </comment>
    <comment ref="J20" authorId="0">
      <text>
        <r>
          <rPr>
            <sz val="9"/>
            <rFont val="Tahoma"/>
            <family val="2"/>
          </rPr>
          <t xml:space="preserve">This is to determine the amount of work being put in place by an individual or crew over a specific timeframe.  This calculates off of the Overall Quantity Line item.  To quickly adjust the production rate, simply raise or lower the number of hours to match the production desired.
</t>
        </r>
      </text>
    </comment>
    <comment ref="T12" authorId="0">
      <text>
        <r>
          <rPr>
            <sz val="9"/>
            <rFont val="Tahoma"/>
            <family val="2"/>
          </rPr>
          <t xml:space="preserve">Varify by state if Labor is taxed.  If so insert Yes for labor costs to be calculated with taxes.
</t>
        </r>
      </text>
    </comment>
    <comment ref="W12" authorId="0">
      <text>
        <r>
          <rPr>
            <sz val="9"/>
            <rFont val="Tahoma"/>
            <family val="2"/>
          </rPr>
          <t xml:space="preserve">Typcially materials are always taxed however varify by state. </t>
        </r>
      </text>
    </comment>
    <comment ref="X12" authorId="0">
      <text>
        <r>
          <rPr>
            <sz val="9"/>
            <rFont val="Tahoma"/>
            <family val="2"/>
          </rPr>
          <t>Varify by state if Equipment is taxed.  If so insert Yes for equipment costs to be calculated with taxes.</t>
        </r>
      </text>
    </comment>
    <comment ref="G2" authorId="0">
      <text>
        <r>
          <rPr>
            <sz val="9"/>
            <rFont val="Tahoma"/>
            <family val="2"/>
          </rPr>
          <t xml:space="preserve">After the initial estimate is completed, any revisons are to be numbered here with the new estimate date.
</t>
        </r>
      </text>
    </comment>
    <comment ref="D5" authorId="0">
      <text>
        <r>
          <rPr>
            <sz val="9"/>
            <rFont val="Tahoma"/>
            <family val="2"/>
          </rPr>
          <t xml:space="preserve">Input the unit that is desired to reflect the overall unit cost.  Eample would be if you wanted the overall building cost of 2,000 sf house, enter 2,000 sf to see what the sf cost of the building is.   
</t>
        </r>
      </text>
    </comment>
    <comment ref="V55" authorId="0">
      <text>
        <r>
          <rPr>
            <sz val="10"/>
            <rFont val="Tahoma"/>
            <family val="2"/>
          </rPr>
          <t>Because accurate calculation is critical in estimating and spreadsheet errors are common multiple safety measures have been added with these check numbers in several locations. The check number should always be the same as the number immediately above.  If the number is different then the cell will turn red due to an inputting error in the spreadsheet not allowing for proper calculation.  The cell below will calculate what the variance between the two numbers are allowing for a search of the spreadsheet for this number as a starting point for determining where the error occurred while inputting the data.  If this cell turns red and the cells are the same value then a format rounding error has occurred which does not affect the pricing.  The important part is the numbers remain the same value, otherwise an imputing error has occurred and must be found for an accurate estimate.</t>
        </r>
      </text>
    </comment>
    <comment ref="R58" authorId="0">
      <text>
        <r>
          <rPr>
            <sz val="9"/>
            <rFont val="Tahoma"/>
            <family val="2"/>
          </rPr>
          <t>When local subcontractors and suppliers are not available "Means" Location Factor is inserted here.</t>
        </r>
      </text>
    </comment>
    <comment ref="R62" authorId="0">
      <text>
        <r>
          <rPr>
            <sz val="9"/>
            <rFont val="Tahoma"/>
            <family val="2"/>
          </rPr>
          <t>If added design above the contract is part of the modification then costs may need to be allocated within this line item.  If column is blacked out then the Design Build criteria in Section 1  has been selected as NO and therefore not cost is allowed within this area.</t>
        </r>
      </text>
    </comment>
    <comment ref="J53" authorId="0">
      <text>
        <r>
          <rPr>
            <sz val="9"/>
            <rFont val="Tahoma"/>
            <family val="2"/>
          </rPr>
          <t xml:space="preserve">This area is used for developing the equipment rates individually or by crew.  Note that rates need to be inserted into Unit$ of the Equipment Section manually.
</t>
        </r>
      </text>
    </comment>
    <comment ref="N54" authorId="0">
      <text>
        <r>
          <rPr>
            <sz val="9"/>
            <rFont val="Tahoma"/>
            <family val="2"/>
          </rPr>
          <t>The website below is a direct link to the Corps of Engineers Equipment Website.</t>
        </r>
      </text>
    </comment>
    <comment ref="K56" authorId="0">
      <text>
        <r>
          <rPr>
            <sz val="9"/>
            <rFont val="Tahoma"/>
            <family val="2"/>
          </rPr>
          <t>These rates can be by crew or by individual equipment.  Equipment shown is for example only and can be deleted, changed, or put into crews.</t>
        </r>
      </text>
    </comment>
    <comment ref="A53" authorId="0">
      <text>
        <r>
          <rPr>
            <sz val="10"/>
            <rFont val="Tahoma"/>
            <family val="2"/>
          </rPr>
          <t>This area is used for developing the labor hourly rates individually or by crew. required for the project.  These rates consist of three areas including Base Rate, Fringe Rate, and the Labor Burden. The rates for Base salary and Fringe Benefits can be accessed in the DAVIS BACON website (the link is provided below) Note that these rates need to be inserted into Unit$ of the Labor Section manually.  The rates for Fringe are developed at the bottom of this section.</t>
        </r>
        <r>
          <rPr>
            <sz val="9"/>
            <rFont val="Tahoma"/>
            <family val="2"/>
          </rPr>
          <t xml:space="preserve">
</t>
        </r>
      </text>
    </comment>
    <comment ref="A55" authorId="0">
      <text>
        <r>
          <rPr>
            <sz val="9"/>
            <rFont val="Tahoma"/>
            <family val="2"/>
          </rPr>
          <t>These rates can be by crew or by individuals built by using the Davis/Bacon Decision for the referenced region. Names shown are for example only and can be deleted, changed, or put into crews.</t>
        </r>
      </text>
    </comment>
    <comment ref="C56" authorId="0">
      <text>
        <r>
          <rPr>
            <sz val="10"/>
            <rFont val="Tahoma"/>
            <family val="2"/>
          </rPr>
          <t>Insert total amount of tradespersons required here</t>
        </r>
      </text>
    </comment>
    <comment ref="D56" authorId="0">
      <text>
        <r>
          <rPr>
            <sz val="10"/>
            <rFont val="Tahoma"/>
            <family val="2"/>
          </rPr>
          <t>This is the base salary that the individual is paid per hour</t>
        </r>
      </text>
    </comment>
    <comment ref="E56" authorId="0">
      <text>
        <r>
          <rPr>
            <sz val="10"/>
            <rFont val="Tahoma"/>
            <family val="2"/>
          </rPr>
          <t xml:space="preserve">This is non salary compensation paid to the employee  per hour for 401K, Medical insurance, vacation, vehical allowance, phone etc. </t>
        </r>
      </text>
    </comment>
    <comment ref="F56" authorId="0">
      <text>
        <r>
          <rPr>
            <sz val="9"/>
            <rFont val="Tahoma"/>
            <family val="2"/>
          </rPr>
          <t xml:space="preserve">
</t>
        </r>
        <r>
          <rPr>
            <sz val="10"/>
            <rFont val="Tahoma"/>
            <family val="2"/>
          </rPr>
          <t>To adjust Labor Burden rate goto the bottom of this area and adjust individual precentages to develop full Labor Burden Rate.  This rate will automatically be added to the overal all Labor rate.</t>
        </r>
      </text>
    </comment>
    <comment ref="G56" authorId="0">
      <text>
        <r>
          <rPr>
            <sz val="10"/>
            <rFont val="Tahoma"/>
            <family val="2"/>
          </rPr>
          <t>This is the total individual hourly rate</t>
        </r>
      </text>
    </comment>
    <comment ref="H56" authorId="0">
      <text>
        <r>
          <rPr>
            <sz val="10"/>
            <rFont val="Tahoma"/>
            <family val="2"/>
          </rPr>
          <t>This is the total rate for crews or mulitple individual i.e. 3 laborers</t>
        </r>
      </text>
    </comment>
    <comment ref="A81" authorId="0">
      <text>
        <r>
          <rPr>
            <sz val="10"/>
            <rFont val="Tahoma"/>
            <family val="2"/>
          </rPr>
          <t>These are the costs that the employer pays on behalf of the employee. All applicable percentages must be entered to develop accurate Labor Burden. These cannot included Home Office Overhead or profit</t>
        </r>
        <r>
          <rPr>
            <sz val="9"/>
            <rFont val="Tahoma"/>
            <family val="2"/>
          </rPr>
          <t xml:space="preserve">
</t>
        </r>
      </text>
    </comment>
    <comment ref="A82" authorId="1">
      <text>
        <r>
          <rPr>
            <b/>
            <sz val="10"/>
            <rFont val="Tahoma"/>
            <family val="2"/>
          </rPr>
          <t>Social Security</t>
        </r>
        <r>
          <rPr>
            <sz val="10"/>
            <rFont val="Tahoma"/>
            <family val="2"/>
          </rPr>
          <t xml:space="preserve"> Limit in year 2011 I is 6.2% on the first $106,800 of salary per Year.  This is typically adjusted at the beginning of the year</t>
        </r>
        <r>
          <rPr>
            <sz val="8"/>
            <rFont val="Tahoma"/>
            <family val="2"/>
          </rPr>
          <t xml:space="preserve">
</t>
        </r>
      </text>
    </comment>
    <comment ref="B82" authorId="0">
      <text>
        <r>
          <rPr>
            <b/>
            <sz val="10"/>
            <rFont val="Tahoma"/>
            <family val="2"/>
          </rPr>
          <t>Medicare</t>
        </r>
        <r>
          <rPr>
            <sz val="10"/>
            <rFont val="Tahoma"/>
            <family val="2"/>
          </rPr>
          <t xml:space="preserve"> is fixed and typically adjusted at the beginning of the year</t>
        </r>
      </text>
    </comment>
    <comment ref="C82" authorId="1">
      <text>
        <r>
          <rPr>
            <b/>
            <sz val="10"/>
            <rFont val="Tahoma"/>
            <family val="2"/>
          </rPr>
          <t xml:space="preserve">Federal Unemployment Tax  ( FUTA) </t>
        </r>
        <r>
          <rPr>
            <sz val="10"/>
            <rFont val="Tahoma"/>
            <family val="2"/>
          </rPr>
          <t xml:space="preserve"> Limit $56 per person per year</t>
        </r>
      </text>
    </comment>
    <comment ref="D82" authorId="1">
      <text>
        <r>
          <rPr>
            <b/>
            <sz val="10"/>
            <rFont val="Tahoma"/>
            <family val="2"/>
          </rPr>
          <t>State Unemployment Tax (SUTA)</t>
        </r>
        <r>
          <rPr>
            <sz val="10"/>
            <rFont val="Tahoma"/>
            <family val="2"/>
          </rPr>
          <t xml:space="preserve"> vaires by year and state and needs to be veriifed and entered here.</t>
        </r>
      </text>
    </comment>
    <comment ref="E82" authorId="0">
      <text>
        <r>
          <rPr>
            <b/>
            <sz val="9"/>
            <rFont val="Tahoma"/>
            <family val="2"/>
          </rPr>
          <t xml:space="preserve">Workman's Compensation </t>
        </r>
        <r>
          <rPr>
            <sz val="9"/>
            <rFont val="Tahoma"/>
            <family val="2"/>
          </rPr>
          <t xml:space="preserve">varies by state and contractor and needs to be varified and entered here.
</t>
        </r>
      </text>
    </comment>
    <comment ref="F82" authorId="0">
      <text>
        <r>
          <rPr>
            <sz val="10"/>
            <rFont val="Tahoma"/>
            <family val="2"/>
          </rPr>
          <t>This is for items that are specific to a trade in different areas i.e. Union Dues,  special assessment et</t>
        </r>
        <r>
          <rPr>
            <b/>
            <sz val="9"/>
            <rFont val="Tahoma"/>
            <family val="2"/>
          </rPr>
          <t>c.</t>
        </r>
      </text>
    </comment>
    <comment ref="G82" authorId="0">
      <text>
        <r>
          <rPr>
            <sz val="10"/>
            <rFont val="Tahoma"/>
            <family val="2"/>
          </rPr>
          <t>This is for items that are specific to a trade in different areas i.e. Union Dues,  special assessment et</t>
        </r>
        <r>
          <rPr>
            <b/>
            <sz val="9"/>
            <rFont val="Tahoma"/>
            <family val="2"/>
          </rPr>
          <t>c.</t>
        </r>
      </text>
    </comment>
    <comment ref="H82" authorId="0">
      <text>
        <r>
          <rPr>
            <sz val="10"/>
            <rFont val="Tahoma"/>
            <family val="2"/>
          </rPr>
          <t>This is the total Labor Burden rate to be applied to the overall Labor Rates</t>
        </r>
        <r>
          <rPr>
            <sz val="9"/>
            <rFont val="Tahoma"/>
            <family val="2"/>
          </rPr>
          <t xml:space="preserve">
</t>
        </r>
      </text>
    </comment>
  </commentList>
</comments>
</file>

<file path=xl/comments9.xml><?xml version="1.0" encoding="utf-8"?>
<comments xmlns="http://schemas.openxmlformats.org/spreadsheetml/2006/main">
  <authors>
    <author>cosgood</author>
    <author>Chris Osgood</author>
  </authors>
  <commentList>
    <comment ref="K6" authorId="0">
      <text>
        <r>
          <rPr>
            <sz val="9"/>
            <rFont val="Tahoma"/>
            <family val="2"/>
          </rPr>
          <t>List the name of the Contractor here</t>
        </r>
      </text>
    </comment>
    <comment ref="P6" authorId="0">
      <text>
        <r>
          <rPr>
            <sz val="9"/>
            <rFont val="Tahoma"/>
            <family val="2"/>
          </rPr>
          <t>Insert date of work start.  If longer then 30 day from time of estimate, then apply appropriate escalation contingency below.</t>
        </r>
      </text>
    </comment>
    <comment ref="D8" authorId="0">
      <text>
        <r>
          <rPr>
            <sz val="9"/>
            <rFont val="Tahoma"/>
            <family val="2"/>
          </rPr>
          <t xml:space="preserve">Insert Davis Bacon Decision here in format shown.  When accessing Davis Bacon Website use this format in "Refine your query" Search box to find the correct contract decision 
</t>
        </r>
      </text>
    </comment>
    <comment ref="K8" authorId="0">
      <text>
        <r>
          <rPr>
            <sz val="9"/>
            <rFont val="Tahoma"/>
            <family val="2"/>
          </rPr>
          <t>Insert Contractor's estimator or contact
 here</t>
        </r>
      </text>
    </comment>
    <comment ref="P8" authorId="0">
      <text>
        <r>
          <rPr>
            <sz val="9"/>
            <rFont val="Tahoma"/>
            <family val="2"/>
          </rPr>
          <t>Insert number of working days work is expected to take.  This allows a check for total crew hours required.</t>
        </r>
        <r>
          <rPr>
            <b/>
            <sz val="9"/>
            <rFont val="Tahoma"/>
            <family val="2"/>
          </rPr>
          <t xml:space="preserve">
</t>
        </r>
        <r>
          <rPr>
            <sz val="9"/>
            <rFont val="Tahoma"/>
            <family val="2"/>
          </rPr>
          <t xml:space="preserve">
</t>
        </r>
      </text>
    </comment>
    <comment ref="D10" authorId="0">
      <text>
        <r>
          <rPr>
            <sz val="9"/>
            <rFont val="Tahoma"/>
            <family val="2"/>
          </rPr>
          <t xml:space="preserve">Scan actual solictation and save in the project file, then Insert HYPERLINK here to access actual solication.  
</t>
        </r>
      </text>
    </comment>
    <comment ref="H10" authorId="0">
      <text>
        <r>
          <rPr>
            <sz val="9"/>
            <rFont val="Tahoma"/>
            <family val="2"/>
          </rPr>
          <t>Insert the Contract Line Item Number "CLIN" here which should be a consecutive number from previous MOD's.</t>
        </r>
      </text>
    </comment>
    <comment ref="P10" authorId="0">
      <text>
        <r>
          <rPr>
            <sz val="9"/>
            <rFont val="Tahoma"/>
            <family val="2"/>
          </rPr>
          <t xml:space="preserve">If extreme weather is expected then costs associated with it should be specifically called out with in the estimate. </t>
        </r>
      </text>
    </comment>
    <comment ref="A12" authorId="0">
      <text>
        <r>
          <rPr>
            <sz val="9"/>
            <rFont val="Tahoma"/>
            <family val="2"/>
          </rPr>
          <t>This is critical for determine which Davis Bacon rates to use.</t>
        </r>
      </text>
    </comment>
    <comment ref="D12" authorId="0">
      <text>
        <r>
          <rPr>
            <sz val="9"/>
            <rFont val="Tahoma"/>
            <family val="2"/>
          </rPr>
          <t xml:space="preserve">If this is design build then special attention must be given to any potential added design fees. This is critical when modification occur during the design phase of the design build phase.  This does not apply when design build bid.  In the design build case select NO.  If fees are required select YES and then add at the design fee  cell in the summary.
</t>
        </r>
      </text>
    </comment>
    <comment ref="K12" authorId="0">
      <text>
        <r>
          <rPr>
            <sz val="9"/>
            <rFont val="Tahoma"/>
            <family val="2"/>
          </rPr>
          <t>List the name of the Architect's Company here</t>
        </r>
      </text>
    </comment>
    <comment ref="P12" authorId="0">
      <text>
        <r>
          <rPr>
            <sz val="9"/>
            <rFont val="Tahoma"/>
            <family val="2"/>
          </rPr>
          <t>If work is to be done during the night, labor rates are to be adjusted and any associated general conditions are to be added into the estimate at the direct line item level.</t>
        </r>
        <r>
          <rPr>
            <b/>
            <sz val="9"/>
            <rFont val="Tahoma"/>
            <family val="2"/>
          </rPr>
          <t xml:space="preserve">
</t>
        </r>
      </text>
    </comment>
    <comment ref="A14" authorId="0">
      <text>
        <r>
          <rPr>
            <sz val="9"/>
            <rFont val="Tahoma"/>
            <family val="2"/>
          </rPr>
          <t>This is required to determine Davis/Bacon Rates</t>
        </r>
      </text>
    </comment>
    <comment ref="K14" authorId="0">
      <text>
        <r>
          <rPr>
            <sz val="9"/>
            <rFont val="Tahoma"/>
            <family val="2"/>
          </rPr>
          <t>Insert Architect's  name
 here</t>
        </r>
      </text>
    </comment>
    <comment ref="P14" authorId="0">
      <text>
        <r>
          <rPr>
            <sz val="9"/>
            <rFont val="Tahoma"/>
            <family val="2"/>
          </rPr>
          <t>Costs associated with any items listed here must be accounted for within the direct costs of the estimate.</t>
        </r>
      </text>
    </comment>
    <comment ref="T14" authorId="0">
      <text>
        <r>
          <rPr>
            <sz val="9"/>
            <rFont val="Tahoma"/>
            <family val="2"/>
          </rPr>
          <t>File path will show up automatically where ever this estimate is saved by the individual using this template.</t>
        </r>
        <r>
          <rPr>
            <b/>
            <sz val="9"/>
            <rFont val="Tahoma"/>
            <family val="2"/>
          </rPr>
          <t xml:space="preserve">
</t>
        </r>
        <r>
          <rPr>
            <sz val="9"/>
            <rFont val="Tahoma"/>
            <family val="2"/>
          </rPr>
          <t xml:space="preserve">
</t>
        </r>
      </text>
    </comment>
    <comment ref="P16" authorId="0">
      <text>
        <r>
          <rPr>
            <sz val="9"/>
            <rFont val="Tahoma"/>
            <family val="2"/>
          </rPr>
          <t>Pricing for this to be included with direct pricing by line item in labor, material, and  equipment.  This should not be a percentage</t>
        </r>
      </text>
    </comment>
    <comment ref="B19" authorId="0">
      <text>
        <r>
          <rPr>
            <sz val="9"/>
            <rFont val="Tahoma"/>
            <family val="2"/>
          </rPr>
          <t xml:space="preserve">Insert "Construction Activities" into the lines below with the related labor, material, &amp; equipment within the same line. 
Insert any details into comment box on line item.  If any written backup, PDF, reference in comment  box and safe with estimate as "Backup" 
</t>
        </r>
      </text>
    </comment>
    <comment ref="F19" authorId="0">
      <text>
        <r>
          <rPr>
            <sz val="9"/>
            <rFont val="Tahoma"/>
            <family val="2"/>
          </rPr>
          <t xml:space="preserve">Insert the overal quantity and unit here that is required  for the overall  "$Unit" which will allow for overall review of the individual construction activity.  Numbers entered here do NOT populate the Labor, Material, or Equipment Sections of this spreadsheet. The "$Unit" is located on the opposite end of this spreadsheet. </t>
        </r>
      </text>
    </comment>
    <comment ref="Y19" authorId="0">
      <text>
        <r>
          <rPr>
            <sz val="9"/>
            <rFont val="Tahoma"/>
            <family val="2"/>
          </rPr>
          <t xml:space="preserve">It is not uncommon for the Labor, Material, &amp; Equipment items to be done in different units of measure,.  Therefore this quantity and unit of measure is for the purpose of evaluating the overall price by a single unit of measure. 
</t>
        </r>
      </text>
    </comment>
    <comment ref="V20" authorId="0">
      <text>
        <r>
          <rPr>
            <sz val="9"/>
            <rFont val="Tahoma"/>
            <family val="2"/>
          </rPr>
          <t xml:space="preserve">Contractor needs to breakout subcontractor markup's, if they don't, simply insert 0% into this column if markups are within the unit prices.  If for some reason not all subcontractor or supplier markups are the same then simply manually enter the different percent in the individually cell, this will overwrite the existing formula. 
</t>
        </r>
      </text>
    </comment>
    <comment ref="W20" authorId="0">
      <text>
        <r>
          <rPr>
            <sz val="9"/>
            <rFont val="Tahoma"/>
            <family val="2"/>
          </rPr>
          <t xml:space="preserve">This is the total subcontractor markups per line item calculated from the percentages inputed from the suontractor markups above in the "Information &amp; Statistics Section" Aboce.
</t>
        </r>
      </text>
    </comment>
    <comment ref="B21" authorId="0">
      <text>
        <r>
          <rPr>
            <sz val="10"/>
            <rFont val="Arial"/>
            <family val="0"/>
          </rPr>
          <t>If any work that is in the base contract is to be deleted in lieu of modification work, then the costs of that work goes in this section.  Input in positive numbers and the totals are formulated to show negative.</t>
        </r>
      </text>
    </comment>
    <comment ref="B28" authorId="0">
      <text>
        <r>
          <rPr>
            <sz val="9"/>
            <rFont val="Tahoma"/>
            <family val="2"/>
          </rPr>
          <t xml:space="preserve">The following line items are for the added work of the modification.
</t>
        </r>
      </text>
    </comment>
    <comment ref="B43" authorId="0">
      <text>
        <r>
          <rPr>
            <sz val="9"/>
            <rFont val="Tahoma"/>
            <family val="2"/>
          </rPr>
          <t xml:space="preserve">Any specific general conditions associated with this modifications to be specifically listed out in detail here. </t>
        </r>
      </text>
    </comment>
    <comment ref="Y53" authorId="0">
      <text>
        <r>
          <rPr>
            <sz val="9"/>
            <rFont val="Tahoma"/>
            <family val="2"/>
          </rPr>
          <t xml:space="preserve">These are for team members to sign off after reviewing the estimate for accuracy, content, and any errors.   Any required changes need to be reported to the responsible estimator for correction.  All estimates should have at least one review done besides the estimator. </t>
        </r>
      </text>
    </comment>
    <comment ref="J20" authorId="0">
      <text>
        <r>
          <rPr>
            <sz val="9"/>
            <rFont val="Tahoma"/>
            <family val="2"/>
          </rPr>
          <t xml:space="preserve">This is to determine the amount of work being put in place by an individual or crew over a specific timeframe.  This calculates off of the Overall Quantity Line item.  To quickly adjust the production rate, simply raise or lower the number of hours to match the production desired.
</t>
        </r>
      </text>
    </comment>
    <comment ref="T12" authorId="0">
      <text>
        <r>
          <rPr>
            <sz val="9"/>
            <rFont val="Tahoma"/>
            <family val="2"/>
          </rPr>
          <t xml:space="preserve">Varify by state if Labor is taxed.  If so insert Yes for labor costs to be calculated with taxes.
</t>
        </r>
      </text>
    </comment>
    <comment ref="W12" authorId="0">
      <text>
        <r>
          <rPr>
            <sz val="9"/>
            <rFont val="Tahoma"/>
            <family val="2"/>
          </rPr>
          <t xml:space="preserve">Typcially materials are always taxed however varify by state. </t>
        </r>
      </text>
    </comment>
    <comment ref="X12" authorId="0">
      <text>
        <r>
          <rPr>
            <sz val="9"/>
            <rFont val="Tahoma"/>
            <family val="2"/>
          </rPr>
          <t>Varify by state if Equipment is taxed.  If so insert Yes for equipment costs to be calculated with taxes.</t>
        </r>
      </text>
    </comment>
    <comment ref="G2" authorId="0">
      <text>
        <r>
          <rPr>
            <sz val="9"/>
            <rFont val="Tahoma"/>
            <family val="2"/>
          </rPr>
          <t xml:space="preserve">After the initial estimate is completed, any revisons are to be numbered here with the new estimate date.
</t>
        </r>
      </text>
    </comment>
    <comment ref="D5" authorId="0">
      <text>
        <r>
          <rPr>
            <sz val="9"/>
            <rFont val="Tahoma"/>
            <family val="2"/>
          </rPr>
          <t xml:space="preserve">Input the unit that is desired to reflect the overall unit cost.  Eample would be if you wanted the overall building cost of 2,000 sf house, enter 2,000 sf to see what the sf cost of the building is.   
</t>
        </r>
      </text>
    </comment>
    <comment ref="V55" authorId="0">
      <text>
        <r>
          <rPr>
            <sz val="10"/>
            <rFont val="Tahoma"/>
            <family val="2"/>
          </rPr>
          <t>Because accurate calculation is critical in estimating and spreadsheet errors are common multiple safety measures have been added with these check numbers in several locations. The check number should always be the same as the number immediately above.  If the number is different then the cell will turn red due to an inputting error in the spreadsheet not allowing for proper calculation.  The cell below will calculate what the variance between the two numbers are allowing for a search of the spreadsheet for this number as a starting point for determining where the error occurred while inputting the data.  If this cell turns red and the cells are the same value then a format rounding error has occurred which does not affect the pricing.  The important part is the numbers remain the same value, otherwise an imputing error has occurred and must be found for an accurate estimate.</t>
        </r>
      </text>
    </comment>
    <comment ref="R58" authorId="0">
      <text>
        <r>
          <rPr>
            <sz val="9"/>
            <rFont val="Tahoma"/>
            <family val="2"/>
          </rPr>
          <t>When local subcontractors and suppliers are not available "Means" Location Factor is inserted here.</t>
        </r>
      </text>
    </comment>
    <comment ref="R62" authorId="0">
      <text>
        <r>
          <rPr>
            <sz val="9"/>
            <rFont val="Tahoma"/>
            <family val="2"/>
          </rPr>
          <t>If added design above the contract is part of the modification then costs may need to be allocated within this line item.  If column is blacked out then the Design Build criteria in Section 1  has been selected as NO and therefore not cost is allowed within this area.</t>
        </r>
      </text>
    </comment>
    <comment ref="J53" authorId="0">
      <text>
        <r>
          <rPr>
            <sz val="9"/>
            <rFont val="Tahoma"/>
            <family val="2"/>
          </rPr>
          <t xml:space="preserve">This area is used for developing the equipment rates individually or by crew.  Note that rates need to be inserted into Unit$ of the Equipment Section manually.
</t>
        </r>
      </text>
    </comment>
    <comment ref="N54" authorId="0">
      <text>
        <r>
          <rPr>
            <sz val="9"/>
            <rFont val="Tahoma"/>
            <family val="2"/>
          </rPr>
          <t>The website below is a direct link to the Corps of Engineers Equipment Website.</t>
        </r>
      </text>
    </comment>
    <comment ref="K56" authorId="0">
      <text>
        <r>
          <rPr>
            <sz val="9"/>
            <rFont val="Tahoma"/>
            <family val="2"/>
          </rPr>
          <t>These rates can be by crew or by individual equipment.  Equipment shown is for example only and can be deleted, changed, or put into crews.</t>
        </r>
      </text>
    </comment>
    <comment ref="A53" authorId="0">
      <text>
        <r>
          <rPr>
            <sz val="10"/>
            <rFont val="Tahoma"/>
            <family val="2"/>
          </rPr>
          <t>This area is used for developing the labor hourly rates individually or by crew. required for the project.  These rates consist of three areas including Base Rate, Fringe Rate, and the Labor Burden. The rates for Base salary and Fringe Benefits can be accessed in the DAVIS BACON website (the link is provided below) Note that these rates need to be inserted into Unit$ of the Labor Section manually.  The rates for Fringe are developed at the bottom of this section.</t>
        </r>
        <r>
          <rPr>
            <sz val="9"/>
            <rFont val="Tahoma"/>
            <family val="2"/>
          </rPr>
          <t xml:space="preserve">
</t>
        </r>
      </text>
    </comment>
    <comment ref="A55" authorId="0">
      <text>
        <r>
          <rPr>
            <sz val="9"/>
            <rFont val="Tahoma"/>
            <family val="2"/>
          </rPr>
          <t>These rates can be by crew or by individuals built by using the Davis/Bacon Decision for the referenced region. Names shown are for example only and can be deleted, changed, or put into crews.</t>
        </r>
      </text>
    </comment>
    <comment ref="C56" authorId="0">
      <text>
        <r>
          <rPr>
            <sz val="10"/>
            <rFont val="Tahoma"/>
            <family val="2"/>
          </rPr>
          <t>Insert total amount of tradespersons required here</t>
        </r>
      </text>
    </comment>
    <comment ref="D56" authorId="0">
      <text>
        <r>
          <rPr>
            <sz val="10"/>
            <rFont val="Tahoma"/>
            <family val="2"/>
          </rPr>
          <t>This is the base salary that the individual is paid per hour</t>
        </r>
      </text>
    </comment>
    <comment ref="E56" authorId="0">
      <text>
        <r>
          <rPr>
            <sz val="10"/>
            <rFont val="Tahoma"/>
            <family val="2"/>
          </rPr>
          <t xml:space="preserve">This is non salary compensation paid to the employee  per hour for 401K, Medical insurance, vacation, vehical allowance, phone etc. </t>
        </r>
      </text>
    </comment>
    <comment ref="F56" authorId="0">
      <text>
        <r>
          <rPr>
            <sz val="9"/>
            <rFont val="Tahoma"/>
            <family val="2"/>
          </rPr>
          <t xml:space="preserve">
</t>
        </r>
        <r>
          <rPr>
            <sz val="10"/>
            <rFont val="Tahoma"/>
            <family val="2"/>
          </rPr>
          <t>To adjust Labor Burden rate goto the bottom of this area and adjust individual precentages to develop full Labor Burden Rate.  This rate will automatically be added to the overal all Labor rate.</t>
        </r>
      </text>
    </comment>
    <comment ref="G56" authorId="0">
      <text>
        <r>
          <rPr>
            <sz val="10"/>
            <rFont val="Tahoma"/>
            <family val="2"/>
          </rPr>
          <t>This is the total individual hourly rate</t>
        </r>
      </text>
    </comment>
    <comment ref="H56" authorId="0">
      <text>
        <r>
          <rPr>
            <sz val="10"/>
            <rFont val="Tahoma"/>
            <family val="2"/>
          </rPr>
          <t>This is the total rate for crews or mulitple individual i.e. 3 laborers</t>
        </r>
      </text>
    </comment>
    <comment ref="A81" authorId="0">
      <text>
        <r>
          <rPr>
            <sz val="10"/>
            <rFont val="Tahoma"/>
            <family val="2"/>
          </rPr>
          <t>These are the costs that the employer pays on behalf of the employee. All applicable percentages must be entered to develop accurate Labor Burden. These cannot included Home Office Overhead or profit</t>
        </r>
        <r>
          <rPr>
            <sz val="9"/>
            <rFont val="Tahoma"/>
            <family val="2"/>
          </rPr>
          <t xml:space="preserve">
</t>
        </r>
      </text>
    </comment>
    <comment ref="A82" authorId="1">
      <text>
        <r>
          <rPr>
            <b/>
            <sz val="10"/>
            <rFont val="Tahoma"/>
            <family val="2"/>
          </rPr>
          <t>Social Security</t>
        </r>
        <r>
          <rPr>
            <sz val="10"/>
            <rFont val="Tahoma"/>
            <family val="2"/>
          </rPr>
          <t xml:space="preserve"> Limit in year 2011 I is 6.2% on the first $106,800 of salary per Year.  This is typically adjusted at the beginning of the year</t>
        </r>
        <r>
          <rPr>
            <sz val="8"/>
            <rFont val="Tahoma"/>
            <family val="2"/>
          </rPr>
          <t xml:space="preserve">
</t>
        </r>
      </text>
    </comment>
    <comment ref="B82" authorId="0">
      <text>
        <r>
          <rPr>
            <b/>
            <sz val="10"/>
            <rFont val="Tahoma"/>
            <family val="2"/>
          </rPr>
          <t>Medicare</t>
        </r>
        <r>
          <rPr>
            <sz val="10"/>
            <rFont val="Tahoma"/>
            <family val="2"/>
          </rPr>
          <t xml:space="preserve"> is fixed and typically adjusted at the beginning of the year</t>
        </r>
      </text>
    </comment>
    <comment ref="C82" authorId="1">
      <text>
        <r>
          <rPr>
            <b/>
            <sz val="10"/>
            <rFont val="Tahoma"/>
            <family val="2"/>
          </rPr>
          <t xml:space="preserve">Federal Unemployment Tax  ( FUTA) </t>
        </r>
        <r>
          <rPr>
            <sz val="10"/>
            <rFont val="Tahoma"/>
            <family val="2"/>
          </rPr>
          <t xml:space="preserve"> Limit $56 per person per year</t>
        </r>
      </text>
    </comment>
    <comment ref="D82" authorId="1">
      <text>
        <r>
          <rPr>
            <b/>
            <sz val="10"/>
            <rFont val="Tahoma"/>
            <family val="2"/>
          </rPr>
          <t>State Unemployment Tax (SUTA)</t>
        </r>
        <r>
          <rPr>
            <sz val="10"/>
            <rFont val="Tahoma"/>
            <family val="2"/>
          </rPr>
          <t xml:space="preserve"> vaires by year and state and needs to be veriifed and entered here.</t>
        </r>
      </text>
    </comment>
    <comment ref="E82" authorId="0">
      <text>
        <r>
          <rPr>
            <b/>
            <sz val="9"/>
            <rFont val="Tahoma"/>
            <family val="2"/>
          </rPr>
          <t xml:space="preserve">Workman's Compensation </t>
        </r>
        <r>
          <rPr>
            <sz val="9"/>
            <rFont val="Tahoma"/>
            <family val="2"/>
          </rPr>
          <t xml:space="preserve">varies by state and contractor and needs to be varified and entered here.
</t>
        </r>
      </text>
    </comment>
    <comment ref="F82" authorId="0">
      <text>
        <r>
          <rPr>
            <sz val="10"/>
            <rFont val="Tahoma"/>
            <family val="2"/>
          </rPr>
          <t>This is for items that are specific to a trade in different areas i.e. Union Dues,  special assessment et</t>
        </r>
        <r>
          <rPr>
            <b/>
            <sz val="9"/>
            <rFont val="Tahoma"/>
            <family val="2"/>
          </rPr>
          <t>c.</t>
        </r>
      </text>
    </comment>
    <comment ref="G82" authorId="0">
      <text>
        <r>
          <rPr>
            <sz val="10"/>
            <rFont val="Tahoma"/>
            <family val="2"/>
          </rPr>
          <t>This is for items that are specific to a trade in different areas i.e. Union Dues,  special assessment et</t>
        </r>
        <r>
          <rPr>
            <b/>
            <sz val="9"/>
            <rFont val="Tahoma"/>
            <family val="2"/>
          </rPr>
          <t>c.</t>
        </r>
      </text>
    </comment>
    <comment ref="H82" authorId="0">
      <text>
        <r>
          <rPr>
            <sz val="10"/>
            <rFont val="Tahoma"/>
            <family val="2"/>
          </rPr>
          <t>This is the total Labor Burden rate to be applied to the overall Labor Rates</t>
        </r>
        <r>
          <rPr>
            <sz val="9"/>
            <rFont val="Tahoma"/>
            <family val="2"/>
          </rPr>
          <t xml:space="preserve">
</t>
        </r>
      </text>
    </comment>
  </commentList>
</comments>
</file>

<file path=xl/sharedStrings.xml><?xml version="1.0" encoding="utf-8"?>
<sst xmlns="http://schemas.openxmlformats.org/spreadsheetml/2006/main" count="3378" uniqueCount="204">
  <si>
    <t>EQUIPMENT</t>
  </si>
  <si>
    <t>SUBTOTAL</t>
  </si>
  <si>
    <t>MATERIAL</t>
  </si>
  <si>
    <t>TOTAL COST</t>
  </si>
  <si>
    <t>Quantity</t>
  </si>
  <si>
    <t>Total</t>
  </si>
  <si>
    <t>Subtotal</t>
  </si>
  <si>
    <t>LABOR (inc fringe benefits)</t>
  </si>
  <si>
    <t>SUBTOTALS</t>
  </si>
  <si>
    <t>TOTAL</t>
  </si>
  <si>
    <t>DESIGN FEES</t>
  </si>
  <si>
    <t>DIVISIONAL WORK</t>
  </si>
  <si>
    <t>LINE</t>
  </si>
  <si>
    <t>DEDUCTIONS</t>
  </si>
  <si>
    <t>ADDITIONS</t>
  </si>
  <si>
    <t>Markup</t>
  </si>
  <si>
    <t>Subcontractor Overhead</t>
  </si>
  <si>
    <t>Subcontractor Profit</t>
  </si>
  <si>
    <t>Subcontractor Bond</t>
  </si>
  <si>
    <t>GENERAL CONDITIONS</t>
  </si>
  <si>
    <t>Unit$</t>
  </si>
  <si>
    <t>sf</t>
  </si>
  <si>
    <t>hr</t>
  </si>
  <si>
    <t>Base</t>
  </si>
  <si>
    <t>Fringe</t>
  </si>
  <si>
    <t>Tot/Hr</t>
  </si>
  <si>
    <t>Qty/Hr</t>
  </si>
  <si>
    <t>General Contractor</t>
  </si>
  <si>
    <t>Subcontractor</t>
  </si>
  <si>
    <t>Check Number</t>
  </si>
  <si>
    <t>None</t>
  </si>
  <si>
    <t>Overall Time Frame</t>
  </si>
  <si>
    <t>$/Unit</t>
  </si>
  <si>
    <t>State</t>
  </si>
  <si>
    <t>County</t>
  </si>
  <si>
    <t>Yes</t>
  </si>
  <si>
    <t>No</t>
  </si>
  <si>
    <t>Design/Build</t>
  </si>
  <si>
    <t>File Location</t>
  </si>
  <si>
    <t>Weather Protection</t>
  </si>
  <si>
    <t>Night/Day Work</t>
  </si>
  <si>
    <t xml:space="preserve">Other Taxes </t>
  </si>
  <si>
    <t>Approximate Start</t>
  </si>
  <si>
    <t>Winter</t>
  </si>
  <si>
    <t>Rain</t>
  </si>
  <si>
    <t>Heat</t>
  </si>
  <si>
    <t>Night Work</t>
  </si>
  <si>
    <t>Day Work</t>
  </si>
  <si>
    <t>Day &amp; Night Work</t>
  </si>
  <si>
    <t>INSURANCE</t>
  </si>
  <si>
    <t>%MU</t>
  </si>
  <si>
    <t>Prod</t>
  </si>
  <si>
    <t>PMIS #</t>
  </si>
  <si>
    <t>NPS Project Manager</t>
  </si>
  <si>
    <t>NPS Project Specialist</t>
  </si>
  <si>
    <t>RFP #</t>
  </si>
  <si>
    <t>For Sub/GC</t>
  </si>
  <si>
    <t>For Design/Build</t>
  </si>
  <si>
    <t>Save for formulas</t>
  </si>
  <si>
    <t>Remoteness</t>
  </si>
  <si>
    <t>Within 1 hr of Support City</t>
  </si>
  <si>
    <t>Within 2 hr of Support City</t>
  </si>
  <si>
    <t>Over 2 hr of Support City</t>
  </si>
  <si>
    <t>Access by Air Only</t>
  </si>
  <si>
    <t>Access by Boat Only</t>
  </si>
  <si>
    <t>Contractor</t>
  </si>
  <si>
    <t>Park Name</t>
  </si>
  <si>
    <t>Special Protection</t>
  </si>
  <si>
    <t>Animal</t>
  </si>
  <si>
    <t>Historical</t>
  </si>
  <si>
    <t>Hazardous Materials</t>
  </si>
  <si>
    <t>Breathable Air</t>
  </si>
  <si>
    <t>Multiple</t>
  </si>
  <si>
    <t>Other</t>
  </si>
  <si>
    <t>Western</t>
  </si>
  <si>
    <t>Eastern</t>
  </si>
  <si>
    <t>Contract No.</t>
  </si>
  <si>
    <t>MISCELLANEOUS</t>
  </si>
  <si>
    <t>Labor Tax</t>
  </si>
  <si>
    <t>Equipment Tax</t>
  </si>
  <si>
    <t>GENERAL CLARIFICATIONS AND EXCLUSIONS</t>
  </si>
  <si>
    <t>Labor</t>
  </si>
  <si>
    <t>Material</t>
  </si>
  <si>
    <t>Equipment</t>
  </si>
  <si>
    <t>Sub M/U</t>
  </si>
  <si>
    <t>Taxes</t>
  </si>
  <si>
    <t>Location</t>
  </si>
  <si>
    <t>Factor</t>
  </si>
  <si>
    <t xml:space="preserve">Design </t>
  </si>
  <si>
    <t>Fees</t>
  </si>
  <si>
    <t>Markups</t>
  </si>
  <si>
    <t>Insurance</t>
  </si>
  <si>
    <t>Reviewed By</t>
  </si>
  <si>
    <t>Date:</t>
  </si>
  <si>
    <t>Name:</t>
  </si>
  <si>
    <t>Dept:</t>
  </si>
  <si>
    <t>Hourly Rates</t>
  </si>
  <si>
    <t>Equipment Crew</t>
  </si>
  <si>
    <t>Qty</t>
  </si>
  <si>
    <t>Rate</t>
  </si>
  <si>
    <t>Wk</t>
  </si>
  <si>
    <t>Unit</t>
  </si>
  <si>
    <t>Contractor's Company</t>
  </si>
  <si>
    <t>Mod Number</t>
  </si>
  <si>
    <t>Estimate Date</t>
  </si>
  <si>
    <t>Park Acronym</t>
  </si>
  <si>
    <t>Contractor's Contact</t>
  </si>
  <si>
    <t>Architect's Company</t>
  </si>
  <si>
    <t>Architect's Contact</t>
  </si>
  <si>
    <t>Architects's Phone Number</t>
  </si>
  <si>
    <t>Direct Cost</t>
  </si>
  <si>
    <t>Davis/Bacon Decision</t>
  </si>
  <si>
    <t>Access Davis Bacon Website Here</t>
  </si>
  <si>
    <t>SS</t>
  </si>
  <si>
    <t>Medicare</t>
  </si>
  <si>
    <t>FUTA</t>
  </si>
  <si>
    <t>SUTA</t>
  </si>
  <si>
    <t>WC</t>
  </si>
  <si>
    <t>Burden</t>
  </si>
  <si>
    <t xml:space="preserve">Total Hr </t>
  </si>
  <si>
    <t>Contractor Phone Number</t>
  </si>
  <si>
    <t>Local Sales Tax</t>
  </si>
  <si>
    <t>State Sales Tax</t>
  </si>
  <si>
    <t>Estimated By</t>
  </si>
  <si>
    <t>Hyperlink to Solication</t>
  </si>
  <si>
    <t>CLIN</t>
  </si>
  <si>
    <t>Unit Cost</t>
  </si>
  <si>
    <t>LS</t>
  </si>
  <si>
    <t>Overall Unit</t>
  </si>
  <si>
    <t>NATIONAL PARK SERVICE</t>
  </si>
  <si>
    <t>Modification Cost Summary</t>
  </si>
  <si>
    <t>Mtrl Tax</t>
  </si>
  <si>
    <t>QUANTITY</t>
  </si>
  <si>
    <t>OVERALL QUANTITY</t>
  </si>
  <si>
    <t>Crew &amp;</t>
  </si>
  <si>
    <t>Electrician</t>
  </si>
  <si>
    <t>Carpenter</t>
  </si>
  <si>
    <t>Operator</t>
  </si>
  <si>
    <t>Painter</t>
  </si>
  <si>
    <t>Plumber</t>
  </si>
  <si>
    <t>Sheetmetal</t>
  </si>
  <si>
    <t>Sprinkler Fitter</t>
  </si>
  <si>
    <t>Laborer</t>
  </si>
  <si>
    <t>Labor Burden</t>
  </si>
  <si>
    <t>Labor Sales Tax</t>
  </si>
  <si>
    <t>Material Sales Tax</t>
  </si>
  <si>
    <t>Equipment Sales Tax</t>
  </si>
  <si>
    <t>Asphalt Equipment Crew</t>
  </si>
  <si>
    <t>Earthwork Equipment Crew</t>
  </si>
  <si>
    <t>Concrete Equipment Crew</t>
  </si>
  <si>
    <t>Demolition Equipment Crew</t>
  </si>
  <si>
    <t>Crawler Excavator</t>
  </si>
  <si>
    <t>Wheel Backhoe</t>
  </si>
  <si>
    <t>Crawler Loader</t>
  </si>
  <si>
    <t>Wheel Loader</t>
  </si>
  <si>
    <t>Crawler  Dozer</t>
  </si>
  <si>
    <t>Total Equipment Cost</t>
  </si>
  <si>
    <t>Total Material Costs</t>
  </si>
  <si>
    <t>Total Labor Costs</t>
  </si>
  <si>
    <t xml:space="preserve">ESTIMATING SECTION </t>
  </si>
  <si>
    <t>Total Sub Costs</t>
  </si>
  <si>
    <t>Total Sub Markup</t>
  </si>
  <si>
    <t>LABOR RATES WORKSHEET</t>
  </si>
  <si>
    <t>EQUIPMENT RATES WORKSHEET</t>
  </si>
  <si>
    <t>GENERAL CONTRACTOR MARKUPS</t>
  </si>
  <si>
    <t>Total Sales Taxes</t>
  </si>
  <si>
    <t>Total Sales Tax %</t>
  </si>
  <si>
    <t xml:space="preserve">INFORMATION &amp; STATISTICS SECTION </t>
  </si>
  <si>
    <t>Item</t>
  </si>
  <si>
    <t>Number</t>
  </si>
  <si>
    <t>Architectural</t>
  </si>
  <si>
    <t>Home Office Overhead</t>
  </si>
  <si>
    <t>Profit</t>
  </si>
  <si>
    <t>Bond</t>
  </si>
  <si>
    <t>General Liability</t>
  </si>
  <si>
    <t>Design Liability</t>
  </si>
  <si>
    <t>HOME OFFICE &amp; PROFIT</t>
  </si>
  <si>
    <t>Total Labor, Matl, Equip, &amp; Tax</t>
  </si>
  <si>
    <t>Escalation</t>
  </si>
  <si>
    <t>MODIFICATION DESCRIPTION</t>
  </si>
  <si>
    <t xml:space="preserve">LOCATION </t>
  </si>
  <si>
    <t>Location Factor</t>
  </si>
  <si>
    <t>Crew</t>
  </si>
  <si>
    <t>Foreman</t>
  </si>
  <si>
    <t>Crew Total</t>
  </si>
  <si>
    <t>2-1/2 cy</t>
  </si>
  <si>
    <t>155 HP</t>
  </si>
  <si>
    <t>1-1/2 cy</t>
  </si>
  <si>
    <t>150 HP</t>
  </si>
  <si>
    <t>220 HP</t>
  </si>
  <si>
    <t>Tradesperson</t>
  </si>
  <si>
    <t>Check Number #1</t>
  </si>
  <si>
    <t>Check Number #2</t>
  </si>
  <si>
    <t>Variance #1</t>
  </si>
  <si>
    <t>Variance #2</t>
  </si>
  <si>
    <t>Misc</t>
  </si>
  <si>
    <t>Modification</t>
  </si>
  <si>
    <t>Variance</t>
  </si>
  <si>
    <t>HP/ Size</t>
  </si>
  <si>
    <t>http://www.nww.usace.army.mil/html/OFFICES/Ed/C/ep_current.asp#reg8</t>
  </si>
  <si>
    <t>Corps Of Engineers Equipment Website</t>
  </si>
  <si>
    <t>REV</t>
  </si>
  <si>
    <t>http://www.wdol.gov/dba.aspx#14</t>
  </si>
  <si>
    <t>Concrete Finisher</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</si>
</sst>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0.0%"/>
    <numFmt numFmtId="170" formatCode="&quot;$&quot;#,##0.0_);[Red]\(&quot;$&quot;#,##0.0\)"/>
    <numFmt numFmtId="171" formatCode="&quot;$&quot;#,##0.0"/>
    <numFmt numFmtId="172" formatCode="&quot;$&quot;#,##0"/>
    <numFmt numFmtId="173" formatCode="&quot;$&quot;#,##0.000"/>
    <numFmt numFmtId="174" formatCode="&quot;$&quot;#,##0.0000"/>
    <numFmt numFmtId="175" formatCode="&quot;$&quot;#,##0.00000"/>
    <numFmt numFmtId="176" formatCode="&quot;$&quot;#,##0.000000"/>
    <numFmt numFmtId="177" formatCode="&quot;$&quot;#,##0.0000000"/>
    <numFmt numFmtId="178" formatCode="&quot;$&quot;#,##0.00000000"/>
    <numFmt numFmtId="179" formatCode="&quot;$&quot;#,##0.000000000"/>
    <numFmt numFmtId="180" formatCode="&quot;$&quot;#,##0.0000000000"/>
    <numFmt numFmtId="181" formatCode="_(* #,##0.0_);_(* \(#,##0.0\);_(* &quot;-&quot;??_);_(@_)"/>
    <numFmt numFmtId="182" formatCode="_(* #,##0_);_(* \(#,##0\);_(* &quot;-&quot;??_);_(@_)"/>
    <numFmt numFmtId="183" formatCode="0.0"/>
    <numFmt numFmtId="184" formatCode="0.00000"/>
    <numFmt numFmtId="185" formatCode="0.0000"/>
    <numFmt numFmtId="186" formatCode="0.000"/>
    <numFmt numFmtId="187" formatCode="#,##0.0_);[Red]\(#,##0.0\)"/>
    <numFmt numFmtId="188" formatCode="[$-409]dddd\,\ mmmm\ dd\,\ yyyy"/>
    <numFmt numFmtId="189" formatCode="[$-409]mmmm\ d\,\ yyyy;@"/>
    <numFmt numFmtId="190" formatCode="0.000000"/>
    <numFmt numFmtId="191" formatCode="0.0000000"/>
    <numFmt numFmtId="192" formatCode="0.00000000"/>
    <numFmt numFmtId="193" formatCode="0.000000000"/>
    <numFmt numFmtId="194" formatCode="0.0000000000"/>
    <numFmt numFmtId="195" formatCode="0.00000000000"/>
  </numFmts>
  <fonts count="71">
    <font>
      <sz val="10"/>
      <name val="Arial"/>
      <family val="0"/>
    </font>
    <font>
      <b/>
      <sz val="10"/>
      <name val="Times New Roman"/>
      <family val="1"/>
    </font>
    <font>
      <b/>
      <sz val="11"/>
      <name val="Times New Roman"/>
      <family val="1"/>
    </font>
    <font>
      <sz val="11"/>
      <name val="Times New Roman"/>
      <family val="1"/>
    </font>
    <font>
      <b/>
      <sz val="10"/>
      <name val="Arial"/>
      <family val="2"/>
    </font>
    <font>
      <sz val="9"/>
      <name val="Tahoma"/>
      <family val="2"/>
    </font>
    <font>
      <b/>
      <sz val="9"/>
      <name val="Tahoma"/>
      <family val="2"/>
    </font>
    <font>
      <b/>
      <sz val="8"/>
      <color indexed="9"/>
      <name val="Arial"/>
      <family val="2"/>
    </font>
    <font>
      <b/>
      <sz val="12"/>
      <color indexed="9"/>
      <name val="Times New Roman"/>
      <family val="1"/>
    </font>
    <font>
      <b/>
      <sz val="10"/>
      <color indexed="9"/>
      <name val="Times New Roman"/>
      <family val="1"/>
    </font>
    <font>
      <sz val="10"/>
      <name val="Times New Roman"/>
      <family val="1"/>
    </font>
    <font>
      <sz val="9"/>
      <name val="Times New Roman"/>
      <family val="1"/>
    </font>
    <font>
      <sz val="8"/>
      <name val="Tahoma"/>
      <family val="2"/>
    </font>
    <font>
      <sz val="16"/>
      <name val="Times New Roman"/>
      <family val="1"/>
    </font>
    <font>
      <b/>
      <sz val="18"/>
      <name val="Times New Roman"/>
      <family val="1"/>
    </font>
    <font>
      <b/>
      <sz val="11"/>
      <color indexed="9"/>
      <name val="Times New Roman"/>
      <family val="1"/>
    </font>
    <font>
      <b/>
      <sz val="11"/>
      <name val="Tahoma"/>
      <family val="2"/>
    </font>
    <font>
      <sz val="10"/>
      <name val="Tahoma"/>
      <family val="2"/>
    </font>
    <font>
      <b/>
      <sz val="14"/>
      <name val="Tahoma"/>
      <family val="2"/>
    </font>
    <font>
      <b/>
      <sz val="18"/>
      <name val="Tahoma"/>
      <family val="2"/>
    </font>
    <font>
      <b/>
      <sz val="26"/>
      <name val="Times New Roman"/>
      <family val="1"/>
    </font>
    <font>
      <b/>
      <u val="single"/>
      <sz val="18"/>
      <name val="Tahoma"/>
      <family val="2"/>
    </font>
    <font>
      <b/>
      <sz val="14"/>
      <name val="Times New Roman"/>
      <family val="1"/>
    </font>
    <font>
      <b/>
      <sz val="16"/>
      <name val="Times New Roman"/>
      <family val="1"/>
    </font>
    <font>
      <b/>
      <sz val="10"/>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7.8"/>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7.8"/>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9"/>
      <color indexed="12"/>
      <name val="Arial"/>
      <family val="2"/>
    </font>
    <font>
      <u val="single"/>
      <sz val="10"/>
      <color indexed="12"/>
      <name val="Arial"/>
      <family val="2"/>
    </font>
    <font>
      <u val="single"/>
      <sz val="12"/>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7.8"/>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7.8"/>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9"/>
      <color theme="10"/>
      <name val="Arial"/>
      <family val="2"/>
    </font>
    <font>
      <b/>
      <sz val="11"/>
      <color theme="0"/>
      <name val="Times New Roman"/>
      <family val="1"/>
    </font>
    <font>
      <u val="single"/>
      <sz val="12"/>
      <color theme="10"/>
      <name val="Arial"/>
      <family val="2"/>
    </font>
    <font>
      <u val="single"/>
      <sz val="10"/>
      <color theme="10"/>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indexed="8"/>
        <bgColor indexed="64"/>
      </patternFill>
    </fill>
    <fill>
      <patternFill patternType="solid">
        <fgColor theme="2" tint="-0.24997000396251678"/>
        <bgColor indexed="64"/>
      </patternFill>
    </fill>
    <fill>
      <patternFill patternType="solid">
        <fgColor indexed="9"/>
        <bgColor indexed="64"/>
      </patternFill>
    </fill>
    <fill>
      <patternFill patternType="solid">
        <fgColor theme="1"/>
        <bgColor indexed="64"/>
      </patternFill>
    </fill>
    <fill>
      <patternFill patternType="solid">
        <fgColor rgb="FF00B050"/>
        <bgColor indexed="64"/>
      </patternFill>
    </fill>
    <fill>
      <patternFill patternType="solid">
        <fgColor theme="0" tint="-0.24997000396251678"/>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style="medium"/>
      <right style="medium"/>
      <top/>
      <bottom style="medium"/>
    </border>
    <border>
      <left style="thin"/>
      <right>
        <color indexed="63"/>
      </right>
      <top style="medium"/>
      <bottom style="medium"/>
    </border>
    <border>
      <left style="thin"/>
      <right style="thin"/>
      <top style="medium"/>
      <bottom style="medium"/>
    </border>
    <border>
      <left style="thin"/>
      <right style="thin"/>
      <top style="medium"/>
      <bottom style="thin"/>
    </border>
    <border>
      <left style="thin"/>
      <right style="thin"/>
      <top>
        <color indexed="63"/>
      </top>
      <bottom style="medium"/>
    </border>
    <border>
      <left style="thin"/>
      <right style="thin"/>
      <top style="thin"/>
      <bottom style="thin"/>
    </border>
    <border>
      <left style="thin"/>
      <right style="thin"/>
      <top style="thin"/>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style="medium"/>
      <right style="medium">
        <color indexed="9"/>
      </right>
      <top>
        <color indexed="63"/>
      </top>
      <bottom/>
    </border>
    <border>
      <left style="medium"/>
      <right style="medium">
        <color indexed="9"/>
      </right>
      <top>
        <color indexed="63"/>
      </top>
      <bottom style="medium">
        <color theme="0"/>
      </bottom>
    </border>
    <border>
      <left style="medium">
        <color indexed="9"/>
      </left>
      <right style="medium">
        <color indexed="9"/>
      </right>
      <top style="medium">
        <color indexed="9"/>
      </top>
      <bottom style="medium">
        <color theme="0"/>
      </bottom>
    </border>
    <border>
      <left style="medium">
        <color indexed="9"/>
      </left>
      <right>
        <color indexed="63"/>
      </right>
      <top style="medium">
        <color indexed="9"/>
      </top>
      <bottom style="medium">
        <color theme="0"/>
      </bottom>
    </border>
    <border>
      <left style="medium"/>
      <right>
        <color indexed="63"/>
      </right>
      <top style="medium">
        <color theme="0"/>
      </top>
      <bottom style="medium"/>
    </border>
    <border>
      <left/>
      <right/>
      <top>
        <color indexed="63"/>
      </top>
      <bottom style="hair"/>
    </border>
    <border>
      <left/>
      <right/>
      <top style="hair"/>
      <bottom style="hair"/>
    </border>
    <border>
      <left style="medium"/>
      <right/>
      <top style="medium"/>
      <bottom style="hair"/>
    </border>
    <border>
      <left/>
      <right style="medium"/>
      <top style="medium"/>
      <bottom style="hair"/>
    </border>
    <border>
      <left style="medium"/>
      <right>
        <color indexed="63"/>
      </right>
      <top>
        <color indexed="63"/>
      </top>
      <bottom style="hair"/>
    </border>
    <border>
      <left style="medium"/>
      <right>
        <color indexed="63"/>
      </right>
      <top style="hair"/>
      <bottom style="hair"/>
    </border>
    <border>
      <left>
        <color indexed="63"/>
      </left>
      <right style="medium"/>
      <top style="hair"/>
      <bottom style="hair"/>
    </border>
    <border>
      <left>
        <color indexed="63"/>
      </left>
      <right>
        <color indexed="63"/>
      </right>
      <top>
        <color indexed="63"/>
      </top>
      <bottom style="thin"/>
    </border>
    <border>
      <left style="medium">
        <color indexed="9"/>
      </left>
      <right>
        <color indexed="63"/>
      </right>
      <top style="medium"/>
      <bottom>
        <color indexed="63"/>
      </bottom>
    </border>
    <border>
      <left>
        <color indexed="63"/>
      </left>
      <right style="medium"/>
      <top style="medium"/>
      <bottom style="medium"/>
    </border>
    <border>
      <left>
        <color indexed="63"/>
      </left>
      <right>
        <color indexed="63"/>
      </right>
      <top style="medium">
        <color theme="0"/>
      </top>
      <bottom style="medium"/>
    </border>
    <border>
      <left/>
      <right style="medium"/>
      <top style="hair"/>
      <bottom style="mediu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medium"/>
    </border>
    <border>
      <left>
        <color indexed="63"/>
      </left>
      <right>
        <color indexed="63"/>
      </right>
      <top style="thin"/>
      <bottom style="medium"/>
    </border>
    <border>
      <left style="thin"/>
      <right>
        <color indexed="63"/>
      </right>
      <top style="thin"/>
      <bottom style="thin"/>
    </border>
    <border>
      <left>
        <color indexed="63"/>
      </left>
      <right style="medium"/>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medium">
        <color indexed="9"/>
      </left>
      <right>
        <color indexed="63"/>
      </right>
      <top>
        <color indexed="63"/>
      </top>
      <bottom style="medium">
        <color indexed="9"/>
      </bottom>
    </border>
    <border>
      <left>
        <color indexed="63"/>
      </left>
      <right>
        <color indexed="63"/>
      </right>
      <top>
        <color indexed="63"/>
      </top>
      <bottom style="medium">
        <color indexed="9"/>
      </bottom>
    </border>
    <border>
      <left/>
      <right style="medium">
        <color indexed="9"/>
      </right>
      <top>
        <color indexed="63"/>
      </top>
      <bottom style="medium">
        <color indexed="9"/>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color indexed="9"/>
      </left>
      <right>
        <color indexed="63"/>
      </right>
      <top>
        <color indexed="63"/>
      </top>
      <bottom style="medium">
        <color theme="0"/>
      </bottom>
    </border>
    <border>
      <left>
        <color indexed="63"/>
      </left>
      <right>
        <color indexed="63"/>
      </right>
      <top>
        <color indexed="63"/>
      </top>
      <bottom style="medium">
        <color theme="0"/>
      </bottom>
    </border>
    <border>
      <left>
        <color indexed="63"/>
      </left>
      <right style="medium"/>
      <top>
        <color indexed="63"/>
      </top>
      <bottom style="medium">
        <color indexed="9"/>
      </bottom>
    </border>
    <border>
      <left>
        <color indexed="63"/>
      </left>
      <right>
        <color indexed="63"/>
      </right>
      <top style="medium"/>
      <bottom style="hair"/>
    </border>
    <border>
      <left>
        <color indexed="63"/>
      </left>
      <right style="medium">
        <color indexed="9"/>
      </right>
      <top style="medium"/>
      <bottom>
        <color indexed="63"/>
      </bottom>
    </border>
    <border>
      <left/>
      <right style="medium">
        <color indexed="9"/>
      </right>
      <top>
        <color indexed="63"/>
      </top>
      <bottom style="medium">
        <color theme="0"/>
      </bottom>
    </border>
    <border>
      <left>
        <color indexed="63"/>
      </left>
      <right style="thin"/>
      <top style="medium"/>
      <bottom style="medium"/>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color indexed="63"/>
      </left>
      <right style="medium"/>
      <top style="thin"/>
      <bottom style="thin"/>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358">
    <xf numFmtId="0" fontId="0" fillId="0" borderId="0" xfId="0" applyAlignment="1">
      <alignment/>
    </xf>
    <xf numFmtId="0" fontId="3" fillId="0" borderId="0" xfId="0" applyFont="1" applyAlignment="1">
      <alignment/>
    </xf>
    <xf numFmtId="0" fontId="2" fillId="0" borderId="0" xfId="0" applyFont="1" applyBorder="1" applyAlignment="1">
      <alignment vertical="top" wrapText="1"/>
    </xf>
    <xf numFmtId="0" fontId="3" fillId="0" borderId="0" xfId="0" applyFont="1" applyBorder="1" applyAlignment="1">
      <alignment/>
    </xf>
    <xf numFmtId="10" fontId="3" fillId="0" borderId="0" xfId="0" applyNumberFormat="1" applyFont="1" applyBorder="1" applyAlignment="1">
      <alignment horizontal="center" vertical="top" wrapText="1"/>
    </xf>
    <xf numFmtId="10" fontId="2" fillId="0" borderId="10" xfId="0" applyNumberFormat="1" applyFont="1" applyBorder="1" applyAlignment="1">
      <alignment horizontal="center" vertical="top" wrapText="1"/>
    </xf>
    <xf numFmtId="10" fontId="3" fillId="0" borderId="0" xfId="60" applyNumberFormat="1" applyFont="1" applyBorder="1" applyAlignment="1">
      <alignment/>
    </xf>
    <xf numFmtId="172" fontId="3" fillId="0" borderId="0" xfId="0" applyNumberFormat="1" applyFont="1" applyBorder="1" applyAlignment="1">
      <alignment/>
    </xf>
    <xf numFmtId="172" fontId="3" fillId="0" borderId="0" xfId="0" applyNumberFormat="1" applyFont="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2" fillId="0" borderId="0" xfId="0" applyFont="1" applyBorder="1" applyAlignment="1">
      <alignment horizontal="center"/>
    </xf>
    <xf numFmtId="2" fontId="3" fillId="0" borderId="0" xfId="0" applyNumberFormat="1" applyFont="1" applyAlignment="1">
      <alignment/>
    </xf>
    <xf numFmtId="0" fontId="3" fillId="0" borderId="0" xfId="0" applyFont="1" applyBorder="1" applyAlignment="1">
      <alignment horizontal="center"/>
    </xf>
    <xf numFmtId="0" fontId="2" fillId="0" borderId="0" xfId="0" applyFont="1" applyBorder="1" applyAlignment="1">
      <alignment/>
    </xf>
    <xf numFmtId="0" fontId="3" fillId="0" borderId="15" xfId="0" applyFont="1" applyBorder="1" applyAlignment="1">
      <alignment/>
    </xf>
    <xf numFmtId="0" fontId="2" fillId="0" borderId="12" xfId="0" applyFont="1" applyBorder="1" applyAlignment="1">
      <alignment/>
    </xf>
    <xf numFmtId="168" fontId="3" fillId="0" borderId="0" xfId="0" applyNumberFormat="1" applyFont="1" applyBorder="1" applyAlignment="1">
      <alignment/>
    </xf>
    <xf numFmtId="0" fontId="3" fillId="10" borderId="0" xfId="0" applyFont="1" applyFill="1" applyBorder="1" applyAlignment="1">
      <alignment horizontal="center"/>
    </xf>
    <xf numFmtId="168" fontId="3" fillId="10" borderId="0" xfId="0" applyNumberFormat="1" applyFont="1" applyFill="1" applyBorder="1" applyAlignment="1">
      <alignment/>
    </xf>
    <xf numFmtId="0" fontId="3" fillId="0" borderId="11" xfId="0" applyFont="1" applyBorder="1" applyAlignment="1">
      <alignment horizontal="left"/>
    </xf>
    <xf numFmtId="0" fontId="2" fillId="0" borderId="11" xfId="0" applyFont="1" applyBorder="1" applyAlignment="1">
      <alignment horizontal="center"/>
    </xf>
    <xf numFmtId="0" fontId="3" fillId="0" borderId="0" xfId="0" applyFont="1" applyAlignment="1">
      <alignment horizontal="center"/>
    </xf>
    <xf numFmtId="0" fontId="2" fillId="0" borderId="0" xfId="0" applyFont="1" applyFill="1" applyBorder="1" applyAlignment="1">
      <alignment horizontal="center" vertical="top" wrapText="1"/>
    </xf>
    <xf numFmtId="0" fontId="2" fillId="0" borderId="0" xfId="0" applyFont="1" applyFill="1" applyBorder="1" applyAlignment="1">
      <alignment vertical="top" wrapText="1"/>
    </xf>
    <xf numFmtId="0" fontId="2" fillId="0" borderId="0" xfId="0" applyFont="1" applyBorder="1" applyAlignment="1">
      <alignment/>
    </xf>
    <xf numFmtId="10" fontId="2" fillId="0" borderId="16" xfId="0" applyNumberFormat="1" applyFont="1" applyBorder="1" applyAlignment="1">
      <alignment horizontal="center" vertical="top" wrapText="1"/>
    </xf>
    <xf numFmtId="10" fontId="3" fillId="10" borderId="17" xfId="0" applyNumberFormat="1" applyFont="1" applyFill="1" applyBorder="1" applyAlignment="1">
      <alignment horizontal="center" vertical="top" wrapText="1"/>
    </xf>
    <xf numFmtId="10" fontId="3" fillId="10" borderId="18" xfId="0" applyNumberFormat="1" applyFont="1" applyFill="1" applyBorder="1" applyAlignment="1">
      <alignment horizontal="center" vertical="top" wrapText="1"/>
    </xf>
    <xf numFmtId="10" fontId="3" fillId="10" borderId="19" xfId="0" applyNumberFormat="1" applyFont="1" applyFill="1" applyBorder="1" applyAlignment="1">
      <alignment horizontal="center" vertical="top" wrapText="1"/>
    </xf>
    <xf numFmtId="10" fontId="3" fillId="10" borderId="20" xfId="0" applyNumberFormat="1" applyFont="1" applyFill="1" applyBorder="1" applyAlignment="1">
      <alignment horizontal="center" vertical="top" wrapText="1"/>
    </xf>
    <xf numFmtId="10" fontId="3" fillId="10" borderId="21" xfId="0" applyNumberFormat="1" applyFont="1" applyFill="1" applyBorder="1" applyAlignment="1">
      <alignment horizontal="center" vertical="top" wrapText="1"/>
    </xf>
    <xf numFmtId="10" fontId="3" fillId="10" borderId="22" xfId="0" applyNumberFormat="1" applyFont="1" applyFill="1" applyBorder="1" applyAlignment="1">
      <alignment horizontal="center" vertical="top" wrapText="1"/>
    </xf>
    <xf numFmtId="0" fontId="3" fillId="0" borderId="11" xfId="0" applyFont="1" applyBorder="1" applyAlignment="1">
      <alignment/>
    </xf>
    <xf numFmtId="0" fontId="3" fillId="0" borderId="0" xfId="0" applyFont="1" applyBorder="1" applyAlignment="1">
      <alignment/>
    </xf>
    <xf numFmtId="0" fontId="2" fillId="0" borderId="0" xfId="0" applyFont="1" applyBorder="1" applyAlignment="1" applyProtection="1">
      <alignment horizontal="center"/>
      <protection locked="0"/>
    </xf>
    <xf numFmtId="0" fontId="3" fillId="33" borderId="23" xfId="0" applyFont="1" applyFill="1" applyBorder="1" applyAlignment="1">
      <alignment/>
    </xf>
    <xf numFmtId="0" fontId="3" fillId="33" borderId="15" xfId="0" applyFont="1" applyFill="1" applyBorder="1" applyAlignment="1">
      <alignment/>
    </xf>
    <xf numFmtId="0" fontId="3" fillId="33" borderId="24" xfId="0" applyFont="1" applyFill="1" applyBorder="1" applyAlignment="1">
      <alignment/>
    </xf>
    <xf numFmtId="0" fontId="3" fillId="33" borderId="11" xfId="0" applyFont="1" applyFill="1" applyBorder="1" applyAlignment="1">
      <alignment/>
    </xf>
    <xf numFmtId="0" fontId="3" fillId="33" borderId="0" xfId="0" applyFont="1" applyFill="1" applyBorder="1" applyAlignment="1">
      <alignment/>
    </xf>
    <xf numFmtId="0" fontId="3" fillId="33" borderId="12" xfId="0" applyFont="1" applyFill="1" applyBorder="1" applyAlignment="1">
      <alignment/>
    </xf>
    <xf numFmtId="0" fontId="3" fillId="33" borderId="13" xfId="0" applyFont="1" applyFill="1" applyBorder="1" applyAlignment="1">
      <alignment/>
    </xf>
    <xf numFmtId="0" fontId="3" fillId="33" borderId="14" xfId="0" applyFont="1" applyFill="1" applyBorder="1" applyAlignment="1">
      <alignment/>
    </xf>
    <xf numFmtId="0" fontId="3" fillId="33" borderId="25" xfId="0" applyFont="1" applyFill="1" applyBorder="1" applyAlignment="1">
      <alignment/>
    </xf>
    <xf numFmtId="0" fontId="2" fillId="0" borderId="14" xfId="0" applyFont="1" applyFill="1" applyBorder="1" applyAlignment="1">
      <alignment horizontal="center" vertical="top" wrapText="1"/>
    </xf>
    <xf numFmtId="0" fontId="3" fillId="33" borderId="26" xfId="0" applyFont="1" applyFill="1" applyBorder="1" applyAlignment="1">
      <alignment/>
    </xf>
    <xf numFmtId="0" fontId="3" fillId="33" borderId="16" xfId="0" applyFont="1" applyFill="1" applyBorder="1" applyAlignment="1">
      <alignment/>
    </xf>
    <xf numFmtId="0" fontId="3" fillId="0" borderId="0" xfId="0" applyFont="1" applyAlignment="1">
      <alignment horizontal="left"/>
    </xf>
    <xf numFmtId="0" fontId="3" fillId="0" borderId="0" xfId="0" applyFont="1" applyFill="1" applyBorder="1" applyAlignment="1">
      <alignment horizontal="left" vertical="top" wrapText="1"/>
    </xf>
    <xf numFmtId="0" fontId="2" fillId="0" borderId="27" xfId="0" applyFont="1" applyBorder="1" applyAlignment="1">
      <alignment/>
    </xf>
    <xf numFmtId="0" fontId="2" fillId="0" borderId="28" xfId="0" applyFont="1" applyBorder="1" applyAlignment="1">
      <alignment/>
    </xf>
    <xf numFmtId="0" fontId="2" fillId="0" borderId="15" xfId="0" applyFont="1" applyBorder="1" applyAlignment="1">
      <alignment horizontal="center"/>
    </xf>
    <xf numFmtId="0" fontId="7" fillId="34" borderId="29" xfId="0" applyFont="1" applyFill="1" applyBorder="1" applyAlignment="1" applyProtection="1">
      <alignment/>
      <protection locked="0"/>
    </xf>
    <xf numFmtId="6" fontId="7" fillId="34" borderId="30" xfId="0" applyNumberFormat="1" applyFont="1" applyFill="1" applyBorder="1" applyAlignment="1" applyProtection="1">
      <alignment horizontal="center"/>
      <protection locked="0"/>
    </xf>
    <xf numFmtId="172" fontId="0" fillId="0" borderId="0" xfId="0" applyNumberFormat="1" applyAlignment="1">
      <alignment/>
    </xf>
    <xf numFmtId="172" fontId="4" fillId="0" borderId="0" xfId="0" applyNumberFormat="1" applyFont="1" applyAlignment="1">
      <alignment/>
    </xf>
    <xf numFmtId="172" fontId="4" fillId="35" borderId="0" xfId="0" applyNumberFormat="1" applyFont="1" applyFill="1" applyAlignment="1">
      <alignment/>
    </xf>
    <xf numFmtId="0" fontId="4" fillId="0" borderId="27" xfId="0" applyFont="1" applyBorder="1" applyAlignment="1">
      <alignment/>
    </xf>
    <xf numFmtId="172" fontId="4" fillId="0" borderId="28" xfId="0" applyNumberFormat="1" applyFont="1" applyBorder="1" applyAlignment="1">
      <alignment/>
    </xf>
    <xf numFmtId="6" fontId="4" fillId="0" borderId="0" xfId="0" applyNumberFormat="1" applyFont="1" applyFill="1" applyBorder="1" applyAlignment="1" applyProtection="1">
      <alignment horizontal="left"/>
      <protection/>
    </xf>
    <xf numFmtId="6" fontId="1" fillId="0" borderId="0" xfId="0" applyNumberFormat="1" applyFont="1" applyBorder="1" applyAlignment="1">
      <alignment/>
    </xf>
    <xf numFmtId="0" fontId="1" fillId="0" borderId="0" xfId="0" applyFont="1" applyBorder="1" applyAlignment="1">
      <alignment horizontal="center"/>
    </xf>
    <xf numFmtId="0" fontId="1" fillId="0" borderId="0" xfId="0" applyFont="1" applyBorder="1" applyAlignment="1">
      <alignment/>
    </xf>
    <xf numFmtId="0" fontId="8" fillId="34" borderId="29" xfId="0" applyFont="1" applyFill="1" applyBorder="1" applyAlignment="1" applyProtection="1">
      <alignment/>
      <protection locked="0"/>
    </xf>
    <xf numFmtId="6" fontId="8" fillId="34" borderId="30" xfId="0" applyNumberFormat="1" applyFont="1" applyFill="1" applyBorder="1" applyAlignment="1" applyProtection="1">
      <alignment horizontal="center"/>
      <protection locked="0"/>
    </xf>
    <xf numFmtId="6" fontId="9" fillId="34" borderId="31" xfId="0" applyNumberFormat="1" applyFont="1" applyFill="1" applyBorder="1" applyAlignment="1" applyProtection="1">
      <alignment horizontal="center"/>
      <protection locked="0"/>
    </xf>
    <xf numFmtId="6" fontId="8" fillId="34" borderId="32" xfId="0" applyNumberFormat="1" applyFont="1" applyFill="1" applyBorder="1" applyAlignment="1" applyProtection="1">
      <alignment/>
      <protection locked="0"/>
    </xf>
    <xf numFmtId="6" fontId="8" fillId="34" borderId="33" xfId="0" applyNumberFormat="1" applyFont="1" applyFill="1" applyBorder="1" applyAlignment="1" applyProtection="1">
      <alignment horizontal="center"/>
      <protection locked="0"/>
    </xf>
    <xf numFmtId="6" fontId="8" fillId="34" borderId="14" xfId="0" applyNumberFormat="1" applyFont="1" applyFill="1" applyBorder="1" applyAlignment="1" applyProtection="1">
      <alignment horizontal="center"/>
      <protection locked="0"/>
    </xf>
    <xf numFmtId="0" fontId="1" fillId="36" borderId="13" xfId="0" applyFont="1" applyFill="1" applyBorder="1" applyAlignment="1" applyProtection="1" quotePrefix="1">
      <alignment horizontal="center"/>
      <protection locked="0"/>
    </xf>
    <xf numFmtId="40" fontId="10" fillId="10" borderId="34" xfId="0" applyNumberFormat="1" applyFont="1" applyFill="1" applyBorder="1" applyAlignment="1" applyProtection="1">
      <alignment horizontal="right"/>
      <protection locked="0"/>
    </xf>
    <xf numFmtId="8" fontId="10" fillId="10" borderId="34" xfId="0" applyNumberFormat="1" applyFont="1" applyFill="1" applyBorder="1" applyAlignment="1" applyProtection="1">
      <alignment horizontal="center"/>
      <protection locked="0"/>
    </xf>
    <xf numFmtId="40" fontId="10" fillId="36" borderId="35" xfId="0" applyNumberFormat="1" applyFont="1" applyFill="1" applyBorder="1" applyAlignment="1" applyProtection="1">
      <alignment horizontal="right"/>
      <protection locked="0"/>
    </xf>
    <xf numFmtId="8" fontId="10" fillId="10" borderId="34" xfId="0" applyNumberFormat="1" applyFont="1" applyFill="1" applyBorder="1" applyAlignment="1" applyProtection="1">
      <alignment horizontal="right"/>
      <protection locked="0"/>
    </xf>
    <xf numFmtId="6" fontId="1" fillId="36" borderId="16" xfId="0" applyNumberFormat="1" applyFont="1" applyFill="1" applyBorder="1" applyAlignment="1" applyProtection="1">
      <alignment horizontal="right"/>
      <protection/>
    </xf>
    <xf numFmtId="40" fontId="10" fillId="0" borderId="34" xfId="0" applyNumberFormat="1" applyFont="1" applyFill="1" applyBorder="1" applyAlignment="1" applyProtection="1">
      <alignment horizontal="right"/>
      <protection locked="0"/>
    </xf>
    <xf numFmtId="10" fontId="10" fillId="0" borderId="34" xfId="0" applyNumberFormat="1" applyFont="1" applyFill="1" applyBorder="1" applyAlignment="1" applyProtection="1">
      <alignment horizontal="right"/>
      <protection locked="0"/>
    </xf>
    <xf numFmtId="40" fontId="10" fillId="10" borderId="36" xfId="0" applyNumberFormat="1" applyFont="1" applyFill="1" applyBorder="1" applyAlignment="1" applyProtection="1">
      <alignment horizontal="right"/>
      <protection locked="0"/>
    </xf>
    <xf numFmtId="8" fontId="10" fillId="10" borderId="37" xfId="0" applyNumberFormat="1" applyFont="1" applyFill="1" applyBorder="1" applyAlignment="1" applyProtection="1">
      <alignment horizontal="center"/>
      <protection locked="0"/>
    </xf>
    <xf numFmtId="0" fontId="1" fillId="36" borderId="27" xfId="0" applyFont="1" applyFill="1" applyBorder="1" applyAlignment="1" applyProtection="1" quotePrefix="1">
      <alignment horizontal="center"/>
      <protection locked="0"/>
    </xf>
    <xf numFmtId="40" fontId="10" fillId="10" borderId="35" xfId="0" applyNumberFormat="1" applyFont="1" applyFill="1" applyBorder="1" applyAlignment="1" applyProtection="1">
      <alignment horizontal="right"/>
      <protection locked="0"/>
    </xf>
    <xf numFmtId="8" fontId="10" fillId="10" borderId="35" xfId="0" applyNumberFormat="1" applyFont="1" applyFill="1" applyBorder="1" applyAlignment="1" applyProtection="1">
      <alignment horizontal="center"/>
      <protection locked="0"/>
    </xf>
    <xf numFmtId="8" fontId="10" fillId="10" borderId="35" xfId="0" applyNumberFormat="1" applyFont="1" applyFill="1" applyBorder="1" applyAlignment="1" applyProtection="1">
      <alignment horizontal="right"/>
      <protection locked="0"/>
    </xf>
    <xf numFmtId="40" fontId="10" fillId="10" borderId="38" xfId="0" applyNumberFormat="1" applyFont="1" applyFill="1" applyBorder="1" applyAlignment="1" applyProtection="1">
      <alignment horizontal="right"/>
      <protection locked="0"/>
    </xf>
    <xf numFmtId="0" fontId="1" fillId="37" borderId="27" xfId="0" applyFont="1" applyFill="1" applyBorder="1" applyAlignment="1" applyProtection="1" quotePrefix="1">
      <alignment horizontal="center"/>
      <protection locked="0"/>
    </xf>
    <xf numFmtId="6" fontId="8" fillId="34" borderId="28" xfId="0" applyNumberFormat="1" applyFont="1" applyFill="1" applyBorder="1" applyAlignment="1" applyProtection="1">
      <alignment horizontal="center"/>
      <protection locked="0"/>
    </xf>
    <xf numFmtId="6" fontId="8" fillId="34" borderId="27" xfId="0" applyNumberFormat="1" applyFont="1" applyFill="1" applyBorder="1" applyAlignment="1" applyProtection="1">
      <alignment horizontal="center"/>
      <protection locked="0"/>
    </xf>
    <xf numFmtId="0" fontId="3" fillId="0" borderId="25" xfId="0" applyFont="1" applyBorder="1" applyAlignment="1">
      <alignment/>
    </xf>
    <xf numFmtId="0" fontId="2" fillId="0" borderId="16" xfId="0" applyFont="1" applyBorder="1" applyAlignment="1">
      <alignment horizontal="center"/>
    </xf>
    <xf numFmtId="172" fontId="3" fillId="0" borderId="12" xfId="0" applyNumberFormat="1" applyFont="1" applyBorder="1" applyAlignment="1">
      <alignment/>
    </xf>
    <xf numFmtId="0" fontId="2" fillId="0" borderId="11" xfId="0" applyFont="1" applyBorder="1" applyAlignment="1">
      <alignment/>
    </xf>
    <xf numFmtId="40" fontId="10" fillId="10" borderId="39" xfId="0" applyNumberFormat="1" applyFont="1" applyFill="1" applyBorder="1" applyAlignment="1" applyProtection="1">
      <alignment horizontal="right"/>
      <protection locked="0"/>
    </xf>
    <xf numFmtId="8" fontId="10" fillId="10" borderId="40" xfId="0" applyNumberFormat="1" applyFont="1" applyFill="1" applyBorder="1" applyAlignment="1" applyProtection="1">
      <alignment horizontal="center"/>
      <protection locked="0"/>
    </xf>
    <xf numFmtId="172" fontId="3" fillId="10" borderId="0" xfId="0" applyNumberFormat="1" applyFont="1" applyFill="1" applyBorder="1" applyAlignment="1">
      <alignment horizontal="center"/>
    </xf>
    <xf numFmtId="0" fontId="11" fillId="0" borderId="23" xfId="0" applyFont="1" applyBorder="1" applyAlignment="1">
      <alignment/>
    </xf>
    <xf numFmtId="0" fontId="11" fillId="0" borderId="13" xfId="0" applyFont="1" applyBorder="1" applyAlignment="1">
      <alignment/>
    </xf>
    <xf numFmtId="0" fontId="11" fillId="0" borderId="11" xfId="0" applyFont="1" applyBorder="1" applyAlignment="1">
      <alignment/>
    </xf>
    <xf numFmtId="0" fontId="2" fillId="0" borderId="10" xfId="0" applyFont="1" applyBorder="1" applyAlignment="1">
      <alignment horizontal="center"/>
    </xf>
    <xf numFmtId="0" fontId="2" fillId="0" borderId="10" xfId="0" applyFont="1" applyBorder="1" applyAlignment="1">
      <alignment/>
    </xf>
    <xf numFmtId="0" fontId="7" fillId="34" borderId="29" xfId="0" applyFont="1" applyFill="1" applyBorder="1" applyAlignment="1" applyProtection="1">
      <alignment horizontal="center"/>
      <protection locked="0"/>
    </xf>
    <xf numFmtId="172" fontId="4" fillId="35" borderId="28" xfId="0" applyNumberFormat="1" applyFont="1" applyFill="1" applyBorder="1" applyAlignment="1">
      <alignment/>
    </xf>
    <xf numFmtId="168" fontId="3" fillId="0" borderId="0" xfId="0" applyNumberFormat="1" applyFont="1" applyBorder="1" applyAlignment="1">
      <alignment horizontal="center"/>
    </xf>
    <xf numFmtId="168" fontId="2" fillId="0" borderId="12" xfId="0" applyNumberFormat="1" applyFont="1" applyBorder="1" applyAlignment="1">
      <alignment/>
    </xf>
    <xf numFmtId="0" fontId="0" fillId="0" borderId="23" xfId="57" applyBorder="1" applyAlignment="1">
      <alignment horizontal="center"/>
      <protection/>
    </xf>
    <xf numFmtId="0" fontId="0" fillId="0" borderId="15" xfId="57" applyBorder="1" applyAlignment="1">
      <alignment horizontal="center"/>
      <protection/>
    </xf>
    <xf numFmtId="168" fontId="2" fillId="0" borderId="12" xfId="0" applyNumberFormat="1" applyFont="1" applyBorder="1" applyAlignment="1">
      <alignment/>
    </xf>
    <xf numFmtId="10" fontId="0" fillId="10" borderId="13" xfId="61" applyNumberFormat="1" applyFont="1" applyFill="1" applyBorder="1" applyAlignment="1">
      <alignment/>
    </xf>
    <xf numFmtId="0" fontId="4" fillId="0" borderId="28" xfId="0" applyFont="1" applyBorder="1" applyAlignment="1">
      <alignment/>
    </xf>
    <xf numFmtId="0" fontId="2" fillId="0" borderId="41" xfId="0" applyFont="1" applyBorder="1" applyAlignment="1">
      <alignment horizontal="center"/>
    </xf>
    <xf numFmtId="6" fontId="8" fillId="34" borderId="0" xfId="0" applyNumberFormat="1" applyFont="1" applyFill="1" applyBorder="1" applyAlignment="1" applyProtection="1">
      <alignment horizontal="center"/>
      <protection locked="0"/>
    </xf>
    <xf numFmtId="0" fontId="8" fillId="34" borderId="42" xfId="0" applyFont="1" applyFill="1" applyBorder="1" applyAlignment="1" applyProtection="1">
      <alignment/>
      <protection locked="0"/>
    </xf>
    <xf numFmtId="0" fontId="8" fillId="34" borderId="15" xfId="0" applyFont="1" applyFill="1" applyBorder="1" applyAlignment="1" applyProtection="1">
      <alignment/>
      <protection locked="0"/>
    </xf>
    <xf numFmtId="0" fontId="2" fillId="0" borderId="43" xfId="0" applyFont="1" applyBorder="1" applyAlignment="1">
      <alignment/>
    </xf>
    <xf numFmtId="0" fontId="3" fillId="0" borderId="15" xfId="0" applyFont="1" applyBorder="1" applyAlignment="1">
      <alignment/>
    </xf>
    <xf numFmtId="0" fontId="3" fillId="0" borderId="0" xfId="0" applyFont="1" applyAlignment="1">
      <alignment/>
    </xf>
    <xf numFmtId="0" fontId="3" fillId="37" borderId="0" xfId="0" applyFont="1" applyFill="1" applyAlignment="1">
      <alignment/>
    </xf>
    <xf numFmtId="0" fontId="2" fillId="0" borderId="15" xfId="0" applyFont="1" applyBorder="1" applyAlignment="1">
      <alignment/>
    </xf>
    <xf numFmtId="168" fontId="3" fillId="0" borderId="0" xfId="0" applyNumberFormat="1" applyFont="1" applyBorder="1" applyAlignment="1">
      <alignment/>
    </xf>
    <xf numFmtId="0" fontId="2" fillId="0" borderId="13" xfId="0" applyFont="1" applyBorder="1" applyAlignment="1">
      <alignment/>
    </xf>
    <xf numFmtId="0" fontId="8" fillId="34" borderId="24" xfId="0" applyFont="1" applyFill="1" applyBorder="1" applyAlignment="1" applyProtection="1">
      <alignment/>
      <protection locked="0"/>
    </xf>
    <xf numFmtId="0" fontId="66" fillId="0" borderId="0" xfId="53" applyFont="1" applyBorder="1" applyAlignment="1" applyProtection="1">
      <alignment/>
      <protection/>
    </xf>
    <xf numFmtId="2" fontId="0" fillId="0" borderId="0" xfId="0" applyNumberFormat="1" applyFont="1" applyAlignment="1">
      <alignment horizontal="center"/>
    </xf>
    <xf numFmtId="0" fontId="0" fillId="0" borderId="0" xfId="0" applyAlignment="1">
      <alignment horizontal="center"/>
    </xf>
    <xf numFmtId="6" fontId="8" fillId="34" borderId="44" xfId="0" applyNumberFormat="1" applyFont="1" applyFill="1" applyBorder="1" applyAlignment="1" applyProtection="1">
      <alignment horizontal="center"/>
      <protection locked="0"/>
    </xf>
    <xf numFmtId="6" fontId="8" fillId="34" borderId="31" xfId="0" applyNumberFormat="1" applyFont="1" applyFill="1" applyBorder="1" applyAlignment="1" applyProtection="1">
      <alignment horizontal="center"/>
      <protection locked="0"/>
    </xf>
    <xf numFmtId="0" fontId="2" fillId="0" borderId="23" xfId="0" applyFont="1" applyBorder="1" applyAlignment="1">
      <alignment vertical="center"/>
    </xf>
    <xf numFmtId="0" fontId="2" fillId="0" borderId="24" xfId="0" applyFont="1" applyBorder="1" applyAlignment="1">
      <alignment/>
    </xf>
    <xf numFmtId="0" fontId="2" fillId="0" borderId="26" xfId="0" applyFont="1" applyBorder="1" applyAlignment="1">
      <alignment/>
    </xf>
    <xf numFmtId="10" fontId="0" fillId="10" borderId="14" xfId="61" applyNumberFormat="1" applyFont="1" applyFill="1" applyBorder="1" applyAlignment="1">
      <alignment/>
    </xf>
    <xf numFmtId="10" fontId="2" fillId="0" borderId="16" xfId="0" applyNumberFormat="1" applyFont="1" applyBorder="1" applyAlignment="1">
      <alignment/>
    </xf>
    <xf numFmtId="8" fontId="10" fillId="10" borderId="45" xfId="0" applyNumberFormat="1" applyFont="1" applyFill="1" applyBorder="1" applyAlignment="1" applyProtection="1">
      <alignment horizontal="center"/>
      <protection locked="0"/>
    </xf>
    <xf numFmtId="0" fontId="3" fillId="10" borderId="21" xfId="0" applyFont="1" applyFill="1" applyBorder="1" applyAlignment="1">
      <alignment horizontal="center"/>
    </xf>
    <xf numFmtId="40" fontId="1" fillId="0" borderId="46" xfId="0" applyNumberFormat="1" applyFont="1" applyBorder="1" applyAlignment="1">
      <alignment/>
    </xf>
    <xf numFmtId="0" fontId="1" fillId="0" borderId="47" xfId="0" applyFont="1" applyBorder="1" applyAlignment="1">
      <alignment/>
    </xf>
    <xf numFmtId="0" fontId="2" fillId="0" borderId="48" xfId="0" applyFont="1" applyBorder="1" applyAlignment="1">
      <alignment/>
    </xf>
    <xf numFmtId="0" fontId="2" fillId="0" borderId="49" xfId="0" applyFont="1" applyBorder="1" applyAlignment="1">
      <alignment/>
    </xf>
    <xf numFmtId="6" fontId="1" fillId="0" borderId="23" xfId="0" applyNumberFormat="1" applyFont="1" applyBorder="1" applyAlignment="1">
      <alignment/>
    </xf>
    <xf numFmtId="6" fontId="1" fillId="0" borderId="15" xfId="0" applyNumberFormat="1" applyFont="1" applyBorder="1" applyAlignment="1">
      <alignment/>
    </xf>
    <xf numFmtId="6" fontId="1" fillId="0" borderId="24" xfId="0" applyNumberFormat="1" applyFont="1" applyBorder="1" applyAlignment="1">
      <alignment/>
    </xf>
    <xf numFmtId="10" fontId="1" fillId="0" borderId="14" xfId="0" applyNumberFormat="1" applyFont="1" applyBorder="1" applyAlignment="1">
      <alignment horizontal="left"/>
    </xf>
    <xf numFmtId="0" fontId="3" fillId="10" borderId="50" xfId="0" applyFont="1" applyFill="1" applyBorder="1" applyAlignment="1">
      <alignment horizontal="center"/>
    </xf>
    <xf numFmtId="6" fontId="8" fillId="34" borderId="44" xfId="0" applyNumberFormat="1" applyFont="1" applyFill="1" applyBorder="1" applyAlignment="1" applyProtection="1">
      <alignment horizontal="center"/>
      <protection locked="0"/>
    </xf>
    <xf numFmtId="6" fontId="8" fillId="34" borderId="31" xfId="0" applyNumberFormat="1" applyFont="1" applyFill="1" applyBorder="1" applyAlignment="1" applyProtection="1">
      <alignment horizontal="center"/>
      <protection locked="0"/>
    </xf>
    <xf numFmtId="6" fontId="2" fillId="0" borderId="43" xfId="0" applyNumberFormat="1" applyFont="1" applyFill="1" applyBorder="1" applyAlignment="1" applyProtection="1">
      <alignment horizontal="center"/>
      <protection/>
    </xf>
    <xf numFmtId="40" fontId="1" fillId="0" borderId="10" xfId="0" applyNumberFormat="1" applyFont="1" applyBorder="1" applyAlignment="1">
      <alignment/>
    </xf>
    <xf numFmtId="0" fontId="3" fillId="0" borderId="27" xfId="0" applyFont="1" applyBorder="1" applyAlignment="1">
      <alignment/>
    </xf>
    <xf numFmtId="0" fontId="3" fillId="0" borderId="25" xfId="0" applyFont="1" applyBorder="1" applyAlignment="1">
      <alignment horizontal="left"/>
    </xf>
    <xf numFmtId="0" fontId="2" fillId="0" borderId="14" xfId="0" applyFont="1" applyBorder="1" applyAlignment="1">
      <alignment/>
    </xf>
    <xf numFmtId="10" fontId="1" fillId="0" borderId="10" xfId="0" applyNumberFormat="1" applyFont="1" applyBorder="1" applyAlignment="1">
      <alignment/>
    </xf>
    <xf numFmtId="6" fontId="2" fillId="0" borderId="10" xfId="0" applyNumberFormat="1" applyFont="1" applyFill="1" applyBorder="1" applyAlignment="1" applyProtection="1">
      <alignment horizontal="right"/>
      <protection/>
    </xf>
    <xf numFmtId="6" fontId="2" fillId="0" borderId="16" xfId="0" applyNumberFormat="1" applyFont="1" applyFill="1" applyBorder="1" applyAlignment="1" applyProtection="1">
      <alignment horizontal="right"/>
      <protection/>
    </xf>
    <xf numFmtId="6" fontId="15" fillId="34" borderId="28" xfId="0" applyNumberFormat="1" applyFont="1" applyFill="1" applyBorder="1" applyAlignment="1" applyProtection="1">
      <alignment horizontal="center"/>
      <protection locked="0"/>
    </xf>
    <xf numFmtId="6" fontId="15" fillId="34" borderId="43" xfId="0" applyNumberFormat="1" applyFont="1" applyFill="1" applyBorder="1" applyAlignment="1" applyProtection="1">
      <alignment horizontal="center"/>
      <protection locked="0"/>
    </xf>
    <xf numFmtId="0" fontId="3" fillId="37" borderId="28" xfId="0" applyFont="1" applyFill="1" applyBorder="1" applyAlignment="1">
      <alignment horizontal="right"/>
    </xf>
    <xf numFmtId="6" fontId="15" fillId="34" borderId="43" xfId="0" applyNumberFormat="1" applyFont="1" applyFill="1" applyBorder="1" applyAlignment="1" applyProtection="1">
      <alignment horizontal="right"/>
      <protection locked="0"/>
    </xf>
    <xf numFmtId="0" fontId="3" fillId="37" borderId="43" xfId="0" applyFont="1" applyFill="1" applyBorder="1" applyAlignment="1">
      <alignment horizontal="right"/>
    </xf>
    <xf numFmtId="0" fontId="3" fillId="0" borderId="27" xfId="0" applyFont="1" applyBorder="1" applyAlignment="1">
      <alignment horizontal="right" vertical="top" wrapText="1"/>
    </xf>
    <xf numFmtId="0" fontId="13" fillId="0" borderId="0" xfId="0" applyFont="1" applyFill="1" applyBorder="1" applyAlignment="1">
      <alignment/>
    </xf>
    <xf numFmtId="0" fontId="0" fillId="0" borderId="0" xfId="0" applyFont="1" applyAlignment="1">
      <alignment horizontal="center"/>
    </xf>
    <xf numFmtId="172" fontId="4" fillId="38" borderId="10" xfId="0" applyNumberFormat="1" applyFont="1" applyFill="1" applyBorder="1" applyAlignment="1">
      <alignment/>
    </xf>
    <xf numFmtId="172" fontId="4" fillId="0" borderId="10" xfId="0" applyNumberFormat="1" applyFont="1" applyBorder="1" applyAlignment="1">
      <alignment/>
    </xf>
    <xf numFmtId="6" fontId="4" fillId="0" borderId="10" xfId="0" applyNumberFormat="1" applyFont="1" applyBorder="1" applyAlignment="1">
      <alignment/>
    </xf>
    <xf numFmtId="168" fontId="2" fillId="0" borderId="51" xfId="0" applyNumberFormat="1" applyFont="1" applyBorder="1" applyAlignment="1">
      <alignment/>
    </xf>
    <xf numFmtId="6" fontId="0" fillId="0" borderId="0" xfId="0" applyNumberFormat="1" applyAlignment="1">
      <alignment/>
    </xf>
    <xf numFmtId="0" fontId="3" fillId="10" borderId="50" xfId="0" applyFont="1" applyFill="1" applyBorder="1" applyAlignment="1">
      <alignment horizontal="center"/>
    </xf>
    <xf numFmtId="0" fontId="14" fillId="0" borderId="26" xfId="0" applyFont="1" applyFill="1" applyBorder="1" applyAlignment="1">
      <alignment horizontal="center"/>
    </xf>
    <xf numFmtId="0" fontId="2" fillId="0" borderId="10" xfId="0" applyFont="1" applyFill="1" applyBorder="1" applyAlignment="1">
      <alignment horizontal="center"/>
    </xf>
    <xf numFmtId="0" fontId="2" fillId="10" borderId="10" xfId="0" applyFont="1" applyFill="1" applyBorder="1" applyAlignment="1">
      <alignment horizontal="center"/>
    </xf>
    <xf numFmtId="0" fontId="3" fillId="0" borderId="0" xfId="0" applyFont="1" applyFill="1" applyBorder="1" applyAlignment="1">
      <alignment/>
    </xf>
    <xf numFmtId="0" fontId="3" fillId="10" borderId="50" xfId="0" applyFont="1" applyFill="1" applyBorder="1" applyAlignment="1">
      <alignment horizontal="center"/>
    </xf>
    <xf numFmtId="0" fontId="4" fillId="0" borderId="0" xfId="0" applyFont="1" applyAlignment="1">
      <alignment/>
    </xf>
    <xf numFmtId="0" fontId="4" fillId="0" borderId="0" xfId="0" applyFont="1" applyAlignment="1">
      <alignment horizontal="left"/>
    </xf>
    <xf numFmtId="172" fontId="2" fillId="0" borderId="14" xfId="0" applyNumberFormat="1" applyFont="1" applyBorder="1" applyAlignment="1">
      <alignment horizontal="right"/>
    </xf>
    <xf numFmtId="172" fontId="2" fillId="0" borderId="0" xfId="0" applyNumberFormat="1" applyFont="1" applyBorder="1" applyAlignment="1">
      <alignment horizontal="right"/>
    </xf>
    <xf numFmtId="0" fontId="2" fillId="0" borderId="24" xfId="0" applyFont="1" applyBorder="1" applyAlignment="1">
      <alignment horizontal="center"/>
    </xf>
    <xf numFmtId="6" fontId="3" fillId="33" borderId="10" xfId="0" applyNumberFormat="1" applyFont="1" applyFill="1" applyBorder="1" applyAlignment="1">
      <alignment/>
    </xf>
    <xf numFmtId="0" fontId="2" fillId="0" borderId="23" xfId="0" applyFont="1" applyBorder="1" applyAlignment="1">
      <alignment/>
    </xf>
    <xf numFmtId="6" fontId="3" fillId="0" borderId="0" xfId="0" applyNumberFormat="1" applyFont="1" applyAlignment="1">
      <alignment/>
    </xf>
    <xf numFmtId="6" fontId="1" fillId="39" borderId="26" xfId="0" applyNumberFormat="1" applyFont="1" applyFill="1" applyBorder="1" applyAlignment="1">
      <alignment/>
    </xf>
    <xf numFmtId="6" fontId="1" fillId="39" borderId="10" xfId="0" applyNumberFormat="1" applyFont="1" applyFill="1" applyBorder="1" applyAlignment="1">
      <alignment/>
    </xf>
    <xf numFmtId="6" fontId="1" fillId="39" borderId="16" xfId="0" applyNumberFormat="1" applyFont="1" applyFill="1" applyBorder="1" applyAlignment="1" applyProtection="1">
      <alignment horizontal="right"/>
      <protection/>
    </xf>
    <xf numFmtId="169" fontId="2" fillId="39" borderId="10" xfId="0" applyNumberFormat="1" applyFont="1" applyFill="1" applyBorder="1" applyAlignment="1">
      <alignment vertical="top" wrapText="1"/>
    </xf>
    <xf numFmtId="0" fontId="2" fillId="0" borderId="27" xfId="0" applyFont="1" applyFill="1" applyBorder="1" applyAlignment="1">
      <alignment horizontal="left" vertical="top"/>
    </xf>
    <xf numFmtId="0" fontId="2" fillId="0" borderId="28" xfId="0" applyFont="1" applyFill="1" applyBorder="1" applyAlignment="1">
      <alignment horizontal="left" vertical="top"/>
    </xf>
    <xf numFmtId="0" fontId="2" fillId="0" borderId="43" xfId="0" applyFont="1" applyFill="1" applyBorder="1" applyAlignment="1">
      <alignment horizontal="left" vertical="top"/>
    </xf>
    <xf numFmtId="1" fontId="22" fillId="10" borderId="10" xfId="0" applyNumberFormat="1" applyFont="1" applyFill="1" applyBorder="1" applyAlignment="1">
      <alignment horizontal="center"/>
    </xf>
    <xf numFmtId="189" fontId="22" fillId="10" borderId="10" xfId="0" applyNumberFormat="1" applyFont="1" applyFill="1" applyBorder="1" applyAlignment="1">
      <alignment horizontal="center"/>
    </xf>
    <xf numFmtId="0" fontId="2" fillId="0" borderId="11" xfId="0" applyFont="1" applyFill="1" applyBorder="1" applyAlignment="1">
      <alignment vertical="top"/>
    </xf>
    <xf numFmtId="0" fontId="2" fillId="0" borderId="0" xfId="0" applyFont="1" applyFill="1" applyBorder="1" applyAlignment="1">
      <alignment horizontal="center" vertical="top"/>
    </xf>
    <xf numFmtId="0" fontId="2" fillId="0" borderId="23" xfId="0" applyFont="1" applyBorder="1" applyAlignment="1">
      <alignment/>
    </xf>
    <xf numFmtId="0" fontId="3" fillId="0" borderId="24" xfId="0" applyFont="1" applyBorder="1" applyAlignment="1">
      <alignment/>
    </xf>
    <xf numFmtId="172" fontId="2" fillId="0" borderId="12" xfId="0" applyNumberFormat="1" applyFont="1" applyBorder="1" applyAlignment="1">
      <alignment horizontal="right"/>
    </xf>
    <xf numFmtId="172" fontId="2" fillId="0" borderId="25" xfId="0" applyNumberFormat="1" applyFont="1" applyBorder="1" applyAlignment="1">
      <alignment horizontal="right"/>
    </xf>
    <xf numFmtId="172" fontId="3" fillId="0" borderId="51" xfId="0" applyNumberFormat="1" applyFont="1" applyBorder="1" applyAlignment="1">
      <alignment/>
    </xf>
    <xf numFmtId="0" fontId="2" fillId="0" borderId="13" xfId="0" applyFont="1" applyBorder="1" applyAlignment="1">
      <alignment horizontal="left"/>
    </xf>
    <xf numFmtId="0" fontId="2" fillId="0" borderId="14" xfId="0" applyFont="1" applyBorder="1" applyAlignment="1">
      <alignment horizontal="left"/>
    </xf>
    <xf numFmtId="0" fontId="23" fillId="0" borderId="27" xfId="0" applyFont="1" applyFill="1" applyBorder="1" applyAlignment="1">
      <alignment horizontal="center"/>
    </xf>
    <xf numFmtId="0" fontId="23" fillId="0" borderId="28" xfId="0" applyFont="1" applyFill="1" applyBorder="1" applyAlignment="1">
      <alignment horizontal="center"/>
    </xf>
    <xf numFmtId="0" fontId="23" fillId="0" borderId="43" xfId="0" applyFont="1" applyFill="1" applyBorder="1" applyAlignment="1">
      <alignment horizontal="center"/>
    </xf>
    <xf numFmtId="6" fontId="14" fillId="0" borderId="27" xfId="0" applyNumberFormat="1" applyFont="1" applyFill="1" applyBorder="1" applyAlignment="1">
      <alignment horizontal="center"/>
    </xf>
    <xf numFmtId="6" fontId="14" fillId="0" borderId="28" xfId="0" applyNumberFormat="1" applyFont="1" applyFill="1" applyBorder="1" applyAlignment="1">
      <alignment horizontal="center"/>
    </xf>
    <xf numFmtId="6" fontId="14" fillId="0" borderId="43" xfId="0" applyNumberFormat="1" applyFont="1" applyFill="1" applyBorder="1" applyAlignment="1">
      <alignment horizontal="center"/>
    </xf>
    <xf numFmtId="0" fontId="14" fillId="0" borderId="27" xfId="0" applyFont="1" applyFill="1" applyBorder="1" applyAlignment="1">
      <alignment horizontal="center"/>
    </xf>
    <xf numFmtId="0" fontId="14" fillId="0" borderId="28" xfId="0" applyFont="1" applyFill="1" applyBorder="1" applyAlignment="1">
      <alignment horizontal="center"/>
    </xf>
    <xf numFmtId="0" fontId="14" fillId="0" borderId="43" xfId="0" applyFont="1" applyFill="1" applyBorder="1" applyAlignment="1">
      <alignment horizontal="center"/>
    </xf>
    <xf numFmtId="0" fontId="2" fillId="0" borderId="27" xfId="0" applyFont="1" applyBorder="1" applyAlignment="1">
      <alignment horizontal="center"/>
    </xf>
    <xf numFmtId="0" fontId="2" fillId="0" borderId="28" xfId="0" applyFont="1" applyBorder="1" applyAlignment="1">
      <alignment horizontal="center"/>
    </xf>
    <xf numFmtId="0" fontId="2" fillId="0" borderId="43" xfId="0" applyFont="1" applyBorder="1" applyAlignment="1">
      <alignment horizontal="center"/>
    </xf>
    <xf numFmtId="0" fontId="2" fillId="10" borderId="27" xfId="0" applyFont="1" applyFill="1" applyBorder="1" applyAlignment="1">
      <alignment horizontal="center" vertical="top"/>
    </xf>
    <xf numFmtId="0" fontId="2" fillId="10" borderId="28" xfId="0" applyFont="1" applyFill="1" applyBorder="1" applyAlignment="1">
      <alignment horizontal="center" vertical="top"/>
    </xf>
    <xf numFmtId="0" fontId="2" fillId="10" borderId="43" xfId="0" applyFont="1" applyFill="1" applyBorder="1" applyAlignment="1">
      <alignment horizontal="center" vertical="top"/>
    </xf>
    <xf numFmtId="189" fontId="22" fillId="10" borderId="27" xfId="0" applyNumberFormat="1" applyFont="1" applyFill="1" applyBorder="1" applyAlignment="1">
      <alignment horizontal="center"/>
    </xf>
    <xf numFmtId="189" fontId="22" fillId="10" borderId="43" xfId="0" applyNumberFormat="1" applyFont="1" applyFill="1" applyBorder="1" applyAlignment="1">
      <alignment horizontal="center"/>
    </xf>
    <xf numFmtId="0" fontId="2" fillId="0" borderId="27" xfId="0" applyFont="1" applyFill="1" applyBorder="1" applyAlignment="1">
      <alignment horizontal="left"/>
    </xf>
    <xf numFmtId="0" fontId="2" fillId="0" borderId="28" xfId="0" applyFont="1" applyFill="1" applyBorder="1" applyAlignment="1">
      <alignment horizontal="left"/>
    </xf>
    <xf numFmtId="0" fontId="2" fillId="0" borderId="43" xfId="0" applyFont="1" applyFill="1" applyBorder="1" applyAlignment="1">
      <alignment horizontal="left"/>
    </xf>
    <xf numFmtId="8" fontId="2" fillId="0" borderId="27" xfId="0" applyNumberFormat="1" applyFont="1" applyFill="1" applyBorder="1" applyAlignment="1">
      <alignment horizontal="center"/>
    </xf>
    <xf numFmtId="8" fontId="2" fillId="0" borderId="28" xfId="0" applyNumberFormat="1" applyFont="1" applyFill="1" applyBorder="1" applyAlignment="1">
      <alignment horizontal="center"/>
    </xf>
    <xf numFmtId="10" fontId="3" fillId="10" borderId="50" xfId="60" applyNumberFormat="1" applyFont="1" applyFill="1" applyBorder="1" applyAlignment="1">
      <alignment horizontal="center"/>
    </xf>
    <xf numFmtId="10" fontId="3" fillId="10" borderId="52" xfId="60" applyNumberFormat="1" applyFont="1" applyFill="1" applyBorder="1" applyAlignment="1">
      <alignment horizontal="center"/>
    </xf>
    <xf numFmtId="10" fontId="3" fillId="10" borderId="53" xfId="60" applyNumberFormat="1" applyFont="1" applyFill="1" applyBorder="1" applyAlignment="1">
      <alignment horizontal="center"/>
    </xf>
    <xf numFmtId="0" fontId="2" fillId="0" borderId="23" xfId="0" applyFont="1" applyBorder="1" applyAlignment="1">
      <alignment horizontal="center"/>
    </xf>
    <xf numFmtId="0" fontId="2" fillId="0" borderId="15" xfId="0" applyFont="1" applyBorder="1" applyAlignment="1">
      <alignment horizontal="center"/>
    </xf>
    <xf numFmtId="0" fontId="2" fillId="0" borderId="24" xfId="0" applyFont="1" applyBorder="1" applyAlignment="1">
      <alignment horizontal="center"/>
    </xf>
    <xf numFmtId="0" fontId="2" fillId="0" borderId="41" xfId="0" applyFont="1" applyBorder="1" applyAlignment="1">
      <alignment horizontal="center"/>
    </xf>
    <xf numFmtId="0" fontId="2" fillId="0" borderId="0" xfId="0" applyFont="1" applyBorder="1" applyAlignment="1">
      <alignment horizontal="center"/>
    </xf>
    <xf numFmtId="0" fontId="3" fillId="10" borderId="50" xfId="0" applyFont="1" applyFill="1" applyBorder="1" applyAlignment="1">
      <alignment horizontal="center"/>
    </xf>
    <xf numFmtId="0" fontId="3" fillId="10" borderId="52" xfId="0" applyFont="1" applyFill="1" applyBorder="1" applyAlignment="1">
      <alignment horizontal="center"/>
    </xf>
    <xf numFmtId="0" fontId="3" fillId="10" borderId="53" xfId="0" applyFont="1" applyFill="1" applyBorder="1" applyAlignment="1">
      <alignment horizontal="center"/>
    </xf>
    <xf numFmtId="0" fontId="20" fillId="10" borderId="15" xfId="0" applyFont="1" applyFill="1" applyBorder="1" applyAlignment="1">
      <alignment horizontal="center" vertical="center"/>
    </xf>
    <xf numFmtId="0" fontId="20" fillId="10" borderId="24" xfId="0" applyFont="1" applyFill="1" applyBorder="1" applyAlignment="1">
      <alignment horizontal="center" vertical="center"/>
    </xf>
    <xf numFmtId="0" fontId="20" fillId="10" borderId="14" xfId="0" applyFont="1" applyFill="1" applyBorder="1" applyAlignment="1">
      <alignment horizontal="center" vertical="center"/>
    </xf>
    <xf numFmtId="0" fontId="20" fillId="10" borderId="25" xfId="0" applyFont="1" applyFill="1" applyBorder="1" applyAlignment="1">
      <alignment horizontal="center" vertical="center"/>
    </xf>
    <xf numFmtId="0" fontId="2" fillId="0" borderId="41" xfId="0" applyFont="1" applyBorder="1" applyAlignment="1">
      <alignment horizontal="center" vertical="top" wrapText="1"/>
    </xf>
    <xf numFmtId="0" fontId="2" fillId="0" borderId="52" xfId="0" applyFont="1" applyBorder="1" applyAlignment="1">
      <alignment horizontal="center"/>
    </xf>
    <xf numFmtId="0" fontId="2" fillId="0" borderId="52" xfId="0" applyFont="1" applyBorder="1" applyAlignment="1">
      <alignment horizontal="center" vertical="top" wrapText="1"/>
    </xf>
    <xf numFmtId="0" fontId="2" fillId="0" borderId="54" xfId="0" applyFont="1" applyBorder="1" applyAlignment="1">
      <alignment horizontal="center"/>
    </xf>
    <xf numFmtId="0" fontId="3" fillId="10" borderId="50" xfId="0" applyFont="1" applyFill="1" applyBorder="1" applyAlignment="1">
      <alignment horizontal="center" vertical="top" wrapText="1"/>
    </xf>
    <xf numFmtId="0" fontId="3" fillId="10" borderId="53" xfId="0" applyFont="1" applyFill="1" applyBorder="1" applyAlignment="1">
      <alignment horizontal="center" vertical="top" wrapText="1"/>
    </xf>
    <xf numFmtId="38" fontId="8" fillId="34" borderId="55" xfId="0" applyNumberFormat="1" applyFont="1" applyFill="1" applyBorder="1" applyAlignment="1" applyProtection="1">
      <alignment horizontal="center"/>
      <protection locked="0"/>
    </xf>
    <xf numFmtId="38" fontId="8" fillId="34" borderId="56" xfId="0" applyNumberFormat="1" applyFont="1" applyFill="1" applyBorder="1" applyAlignment="1" applyProtection="1">
      <alignment horizontal="center"/>
      <protection locked="0"/>
    </xf>
    <xf numFmtId="38" fontId="8" fillId="34" borderId="57" xfId="0" applyNumberFormat="1" applyFont="1" applyFill="1" applyBorder="1" applyAlignment="1" applyProtection="1">
      <alignment horizontal="center"/>
      <protection locked="0"/>
    </xf>
    <xf numFmtId="6" fontId="8" fillId="34" borderId="31" xfId="0" applyNumberFormat="1" applyFont="1" applyFill="1" applyBorder="1" applyAlignment="1" applyProtection="1">
      <alignment horizontal="center"/>
      <protection locked="0"/>
    </xf>
    <xf numFmtId="0" fontId="3" fillId="0" borderId="58" xfId="0" applyFont="1" applyFill="1" applyBorder="1" applyAlignment="1">
      <alignment horizontal="center" vertical="top" wrapText="1"/>
    </xf>
    <xf numFmtId="0" fontId="3" fillId="0" borderId="54" xfId="0" applyFont="1" applyFill="1" applyBorder="1" applyAlignment="1">
      <alignment horizontal="center" vertical="top" wrapText="1"/>
    </xf>
    <xf numFmtId="0" fontId="3" fillId="0" borderId="59" xfId="0" applyFont="1" applyFill="1" applyBorder="1" applyAlignment="1">
      <alignment horizontal="center" vertical="top" wrapText="1"/>
    </xf>
    <xf numFmtId="0" fontId="3" fillId="0" borderId="60"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61" xfId="0" applyFont="1" applyFill="1" applyBorder="1" applyAlignment="1">
      <alignment horizontal="center" vertical="top" wrapText="1"/>
    </xf>
    <xf numFmtId="0" fontId="3" fillId="0" borderId="62" xfId="0" applyFont="1" applyFill="1" applyBorder="1" applyAlignment="1">
      <alignment horizontal="center" vertical="top" wrapText="1"/>
    </xf>
    <xf numFmtId="0" fontId="3" fillId="0" borderId="41" xfId="0" applyFont="1" applyFill="1" applyBorder="1" applyAlignment="1">
      <alignment horizontal="center" vertical="top" wrapText="1"/>
    </xf>
    <xf numFmtId="0" fontId="3" fillId="0" borderId="63" xfId="0" applyFont="1" applyFill="1" applyBorder="1" applyAlignment="1">
      <alignment horizontal="center" vertical="top" wrapText="1"/>
    </xf>
    <xf numFmtId="6" fontId="8" fillId="34" borderId="64" xfId="0" applyNumberFormat="1" applyFont="1" applyFill="1" applyBorder="1" applyAlignment="1" applyProtection="1">
      <alignment horizontal="center"/>
      <protection locked="0"/>
    </xf>
    <xf numFmtId="6" fontId="8" fillId="34" borderId="65" xfId="0" applyNumberFormat="1" applyFont="1" applyFill="1" applyBorder="1" applyAlignment="1" applyProtection="1">
      <alignment horizontal="center"/>
      <protection locked="0"/>
    </xf>
    <xf numFmtId="6" fontId="8" fillId="34" borderId="66" xfId="0" applyNumberFormat="1" applyFont="1" applyFill="1" applyBorder="1" applyAlignment="1" applyProtection="1">
      <alignment horizontal="center"/>
      <protection locked="0"/>
    </xf>
    <xf numFmtId="6" fontId="8" fillId="34" borderId="44" xfId="0" applyNumberFormat="1" applyFont="1" applyFill="1" applyBorder="1" applyAlignment="1" applyProtection="1">
      <alignment horizontal="center"/>
      <protection locked="0"/>
    </xf>
    <xf numFmtId="0" fontId="10" fillId="10" borderId="36" xfId="0" applyFont="1" applyFill="1" applyBorder="1" applyAlignment="1" applyProtection="1" quotePrefix="1">
      <alignment horizontal="left"/>
      <protection locked="0"/>
    </xf>
    <xf numFmtId="0" fontId="10" fillId="10" borderId="67" xfId="0" applyFont="1" applyFill="1" applyBorder="1" applyAlignment="1" applyProtection="1" quotePrefix="1">
      <alignment horizontal="left"/>
      <protection locked="0"/>
    </xf>
    <xf numFmtId="8" fontId="2" fillId="0" borderId="28" xfId="0" applyNumberFormat="1" applyFont="1" applyFill="1" applyBorder="1" applyAlignment="1" applyProtection="1">
      <alignment horizontal="right"/>
      <protection/>
    </xf>
    <xf numFmtId="0" fontId="10" fillId="10" borderId="39" xfId="0" applyFont="1" applyFill="1" applyBorder="1" applyAlignment="1" applyProtection="1" quotePrefix="1">
      <alignment horizontal="left"/>
      <protection locked="0"/>
    </xf>
    <xf numFmtId="0" fontId="10" fillId="10" borderId="35" xfId="0" applyFont="1" applyFill="1" applyBorder="1" applyAlignment="1" applyProtection="1" quotePrefix="1">
      <alignment horizontal="left"/>
      <protection locked="0"/>
    </xf>
    <xf numFmtId="6" fontId="8" fillId="34" borderId="42" xfId="0" applyNumberFormat="1" applyFont="1" applyFill="1" applyBorder="1" applyAlignment="1" applyProtection="1">
      <alignment horizontal="center"/>
      <protection locked="0"/>
    </xf>
    <xf numFmtId="6" fontId="8" fillId="34" borderId="15" xfId="0" applyNumberFormat="1" applyFont="1" applyFill="1" applyBorder="1" applyAlignment="1" applyProtection="1">
      <alignment horizontal="center"/>
      <protection locked="0"/>
    </xf>
    <xf numFmtId="6" fontId="8" fillId="34" borderId="68" xfId="0" applyNumberFormat="1" applyFont="1" applyFill="1" applyBorder="1" applyAlignment="1" applyProtection="1">
      <alignment horizontal="center"/>
      <protection locked="0"/>
    </xf>
    <xf numFmtId="6" fontId="8" fillId="34" borderId="69" xfId="0" applyNumberFormat="1" applyFont="1" applyFill="1" applyBorder="1" applyAlignment="1" applyProtection="1">
      <alignment horizontal="center"/>
      <protection locked="0"/>
    </xf>
    <xf numFmtId="6" fontId="8" fillId="34" borderId="42" xfId="0" applyNumberFormat="1" applyFont="1" applyFill="1" applyBorder="1" applyAlignment="1" applyProtection="1">
      <alignment horizontal="center" wrapText="1"/>
      <protection locked="0"/>
    </xf>
    <xf numFmtId="6" fontId="8" fillId="34" borderId="68" xfId="0" applyNumberFormat="1" applyFont="1" applyFill="1" applyBorder="1" applyAlignment="1" applyProtection="1">
      <alignment horizontal="center" wrapText="1"/>
      <protection locked="0"/>
    </xf>
    <xf numFmtId="6" fontId="8" fillId="34" borderId="64" xfId="0" applyNumberFormat="1" applyFont="1" applyFill="1" applyBorder="1" applyAlignment="1" applyProtection="1">
      <alignment horizontal="center" wrapText="1"/>
      <protection locked="0"/>
    </xf>
    <xf numFmtId="6" fontId="8" fillId="34" borderId="69" xfId="0" applyNumberFormat="1" applyFont="1" applyFill="1" applyBorder="1" applyAlignment="1" applyProtection="1">
      <alignment horizontal="center" wrapText="1"/>
      <protection locked="0"/>
    </xf>
    <xf numFmtId="38" fontId="8" fillId="34" borderId="0" xfId="0" applyNumberFormat="1" applyFont="1" applyFill="1" applyBorder="1" applyAlignment="1" applyProtection="1">
      <alignment horizontal="center"/>
      <protection locked="0"/>
    </xf>
    <xf numFmtId="0" fontId="10" fillId="10" borderId="39" xfId="0" applyFont="1" applyFill="1" applyBorder="1" applyAlignment="1" applyProtection="1">
      <alignment horizontal="left"/>
      <protection locked="0"/>
    </xf>
    <xf numFmtId="6" fontId="8" fillId="34" borderId="28" xfId="0" applyNumberFormat="1" applyFont="1" applyFill="1" applyBorder="1" applyAlignment="1" applyProtection="1">
      <alignment horizontal="center"/>
      <protection locked="0"/>
    </xf>
    <xf numFmtId="0" fontId="2" fillId="0" borderId="48" xfId="0" applyFont="1" applyBorder="1" applyAlignment="1">
      <alignment horizontal="right"/>
    </xf>
    <xf numFmtId="0" fontId="2" fillId="0" borderId="49" xfId="0" applyFont="1" applyBorder="1" applyAlignment="1">
      <alignment horizontal="right"/>
    </xf>
    <xf numFmtId="8" fontId="2" fillId="0" borderId="14" xfId="0" applyNumberFormat="1" applyFont="1" applyFill="1" applyBorder="1" applyAlignment="1" applyProtection="1">
      <alignment horizontal="right"/>
      <protection/>
    </xf>
    <xf numFmtId="0" fontId="1" fillId="0" borderId="23" xfId="0" applyFont="1" applyBorder="1" applyAlignment="1">
      <alignment horizontal="right"/>
    </xf>
    <xf numFmtId="0" fontId="1" fillId="0" borderId="15" xfId="0" applyFont="1" applyBorder="1" applyAlignment="1">
      <alignment horizontal="right"/>
    </xf>
    <xf numFmtId="6" fontId="2" fillId="0" borderId="27" xfId="0" applyNumberFormat="1" applyFont="1" applyFill="1" applyBorder="1" applyAlignment="1" applyProtection="1">
      <alignment horizontal="center"/>
      <protection/>
    </xf>
    <xf numFmtId="6" fontId="2" fillId="0" borderId="43" xfId="0" applyNumberFormat="1" applyFont="1" applyFill="1" applyBorder="1" applyAlignment="1" applyProtection="1">
      <alignment horizontal="center"/>
      <protection/>
    </xf>
    <xf numFmtId="0" fontId="67" fillId="37" borderId="27" xfId="0" applyFont="1" applyFill="1" applyBorder="1" applyAlignment="1">
      <alignment horizontal="center"/>
    </xf>
    <xf numFmtId="0" fontId="67" fillId="37" borderId="28" xfId="0" applyFont="1" applyFill="1" applyBorder="1" applyAlignment="1">
      <alignment horizontal="center"/>
    </xf>
    <xf numFmtId="0" fontId="67" fillId="37" borderId="43" xfId="0" applyFont="1" applyFill="1" applyBorder="1" applyAlignment="1">
      <alignment horizontal="center"/>
    </xf>
    <xf numFmtId="0" fontId="14" fillId="0" borderId="23" xfId="0" applyFont="1" applyBorder="1" applyAlignment="1">
      <alignment horizontal="center" vertical="center"/>
    </xf>
    <xf numFmtId="0" fontId="14" fillId="0" borderId="15" xfId="0" applyFont="1" applyBorder="1" applyAlignment="1">
      <alignment horizontal="center" vertical="center"/>
    </xf>
    <xf numFmtId="0" fontId="14" fillId="0" borderId="24" xfId="0" applyFont="1" applyBorder="1" applyAlignment="1">
      <alignment horizontal="center" vertical="center"/>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14" fillId="0" borderId="25" xfId="0" applyFont="1" applyBorder="1" applyAlignment="1">
      <alignment horizontal="center" vertical="center"/>
    </xf>
    <xf numFmtId="0" fontId="1" fillId="0" borderId="47" xfId="0" applyFont="1" applyBorder="1" applyAlignment="1">
      <alignment horizontal="right"/>
    </xf>
    <xf numFmtId="0" fontId="1" fillId="0" borderId="46" xfId="0" applyFont="1" applyBorder="1" applyAlignment="1">
      <alignment horizontal="right"/>
    </xf>
    <xf numFmtId="6" fontId="2" fillId="0" borderId="27" xfId="0" applyNumberFormat="1" applyFont="1" applyBorder="1" applyAlignment="1">
      <alignment horizontal="center" vertical="top" wrapText="1"/>
    </xf>
    <xf numFmtId="6" fontId="2" fillId="0" borderId="43" xfId="0" applyNumberFormat="1" applyFont="1" applyBorder="1" applyAlignment="1">
      <alignment horizontal="center" vertical="top" wrapText="1"/>
    </xf>
    <xf numFmtId="0" fontId="2" fillId="0" borderId="27" xfId="0" applyFont="1" applyBorder="1" applyAlignment="1">
      <alignment horizontal="left" vertical="top" wrapText="1"/>
    </xf>
    <xf numFmtId="0" fontId="2" fillId="0" borderId="28" xfId="0" applyFont="1" applyBorder="1" applyAlignment="1">
      <alignment horizontal="left" vertical="top" wrapText="1"/>
    </xf>
    <xf numFmtId="0" fontId="2" fillId="0" borderId="70" xfId="0" applyFont="1" applyBorder="1" applyAlignment="1">
      <alignment horizontal="left" vertical="top" wrapText="1"/>
    </xf>
    <xf numFmtId="6" fontId="3" fillId="0" borderId="27" xfId="0" applyNumberFormat="1" applyFont="1" applyBorder="1" applyAlignment="1">
      <alignment horizontal="center" vertical="top" wrapText="1"/>
    </xf>
    <xf numFmtId="6" fontId="3" fillId="0" borderId="43" xfId="0" applyNumberFormat="1" applyFont="1" applyBorder="1" applyAlignment="1">
      <alignment horizontal="center" vertical="top"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68" fillId="0" borderId="13" xfId="53" applyFont="1" applyBorder="1" applyAlignment="1" applyProtection="1">
      <alignment horizontal="center"/>
      <protection/>
    </xf>
    <xf numFmtId="0" fontId="68" fillId="0" borderId="14" xfId="53" applyFont="1" applyBorder="1" applyAlignment="1" applyProtection="1">
      <alignment horizontal="center"/>
      <protection/>
    </xf>
    <xf numFmtId="0" fontId="68" fillId="0" borderId="25" xfId="53" applyFont="1" applyBorder="1" applyAlignment="1" applyProtection="1">
      <alignment horizontal="center"/>
      <protection/>
    </xf>
    <xf numFmtId="0" fontId="2" fillId="0" borderId="13" xfId="0" applyFont="1" applyBorder="1" applyAlignment="1">
      <alignment horizontal="center" vertical="center"/>
    </xf>
    <xf numFmtId="0" fontId="2" fillId="0" borderId="25" xfId="0" applyFont="1" applyBorder="1" applyAlignment="1">
      <alignment horizontal="center" vertical="center"/>
    </xf>
    <xf numFmtId="0" fontId="2" fillId="0" borderId="27" xfId="0" applyFont="1" applyFill="1" applyBorder="1" applyAlignment="1">
      <alignment horizontal="center"/>
    </xf>
    <xf numFmtId="0" fontId="2" fillId="0" borderId="28" xfId="0" applyFont="1" applyFill="1" applyBorder="1" applyAlignment="1">
      <alignment horizontal="center"/>
    </xf>
    <xf numFmtId="0" fontId="2" fillId="0" borderId="43" xfId="0" applyFont="1" applyFill="1" applyBorder="1" applyAlignment="1">
      <alignment horizontal="center"/>
    </xf>
    <xf numFmtId="10" fontId="2" fillId="0" borderId="27" xfId="0" applyNumberFormat="1" applyFont="1" applyFill="1" applyBorder="1" applyAlignment="1">
      <alignment horizontal="center"/>
    </xf>
    <xf numFmtId="0" fontId="2" fillId="0" borderId="0" xfId="0" applyFont="1" applyBorder="1" applyAlignment="1">
      <alignment horizontal="right"/>
    </xf>
    <xf numFmtId="0" fontId="2" fillId="0" borderId="46" xfId="0" applyFont="1" applyBorder="1" applyAlignment="1">
      <alignment horizontal="left" vertical="top" wrapText="1"/>
    </xf>
    <xf numFmtId="0" fontId="2" fillId="0" borderId="47" xfId="0" applyFont="1" applyBorder="1" applyAlignment="1">
      <alignment horizontal="left" vertical="top" wrapText="1"/>
    </xf>
    <xf numFmtId="0" fontId="2" fillId="0" borderId="71" xfId="0" applyFont="1" applyBorder="1" applyAlignment="1">
      <alignment horizontal="left" vertical="top" wrapText="1"/>
    </xf>
    <xf numFmtId="6" fontId="3" fillId="0" borderId="72" xfId="0" applyNumberFormat="1" applyFont="1" applyBorder="1" applyAlignment="1">
      <alignment horizontal="center" vertical="top" wrapText="1"/>
    </xf>
    <xf numFmtId="6" fontId="3" fillId="0" borderId="73" xfId="0" applyNumberFormat="1" applyFont="1" applyBorder="1" applyAlignment="1">
      <alignment horizontal="center" vertical="top" wrapText="1"/>
    </xf>
    <xf numFmtId="0" fontId="2" fillId="0" borderId="27" xfId="0" applyFont="1" applyBorder="1" applyAlignment="1">
      <alignment horizontal="center" vertical="top" wrapText="1"/>
    </xf>
    <xf numFmtId="0" fontId="2" fillId="0" borderId="43" xfId="0" applyFont="1" applyBorder="1" applyAlignment="1">
      <alignment horizontal="center" vertical="top" wrapText="1"/>
    </xf>
    <xf numFmtId="6" fontId="3" fillId="0" borderId="50" xfId="0" applyNumberFormat="1" applyFont="1" applyBorder="1" applyAlignment="1">
      <alignment horizontal="center" vertical="top" wrapText="1"/>
    </xf>
    <xf numFmtId="6" fontId="3" fillId="0" borderId="74" xfId="0" applyNumberFormat="1" applyFont="1" applyBorder="1" applyAlignment="1">
      <alignment horizontal="center" vertical="top" wrapText="1"/>
    </xf>
    <xf numFmtId="0" fontId="2" fillId="0" borderId="48" xfId="0" applyFont="1" applyBorder="1" applyAlignment="1">
      <alignment horizontal="left" vertical="top" wrapText="1"/>
    </xf>
    <xf numFmtId="0" fontId="2" fillId="0" borderId="49" xfId="0" applyFont="1" applyBorder="1" applyAlignment="1">
      <alignment horizontal="left" vertical="top" wrapText="1"/>
    </xf>
    <xf numFmtId="0" fontId="2" fillId="0" borderId="75" xfId="0" applyFont="1" applyBorder="1" applyAlignment="1">
      <alignment horizontal="left" vertical="top" wrapText="1"/>
    </xf>
    <xf numFmtId="6" fontId="3" fillId="0" borderId="76" xfId="0" applyNumberFormat="1" applyFont="1" applyBorder="1" applyAlignment="1">
      <alignment horizontal="center" vertical="top" wrapText="1"/>
    </xf>
    <xf numFmtId="6" fontId="3" fillId="0" borderId="77" xfId="0" applyNumberFormat="1" applyFont="1" applyBorder="1" applyAlignment="1">
      <alignment horizontal="center" vertical="top" wrapText="1"/>
    </xf>
    <xf numFmtId="0" fontId="2" fillId="0" borderId="28" xfId="0" applyFont="1" applyBorder="1" applyAlignment="1">
      <alignment horizontal="right"/>
    </xf>
    <xf numFmtId="0" fontId="2" fillId="0" borderId="43" xfId="0" applyFont="1" applyBorder="1" applyAlignment="1">
      <alignment horizontal="right"/>
    </xf>
    <xf numFmtId="6" fontId="2" fillId="39" borderId="27" xfId="0" applyNumberFormat="1" applyFont="1" applyFill="1" applyBorder="1" applyAlignment="1">
      <alignment horizontal="center" vertical="top" wrapText="1"/>
    </xf>
    <xf numFmtId="6" fontId="2" fillId="39" borderId="43" xfId="0" applyNumberFormat="1" applyFont="1" applyFill="1" applyBorder="1" applyAlignment="1">
      <alignment horizontal="center" vertical="top" wrapText="1"/>
    </xf>
    <xf numFmtId="6" fontId="3" fillId="0" borderId="17" xfId="0" applyNumberFormat="1" applyFont="1" applyBorder="1" applyAlignment="1">
      <alignment horizontal="center" vertical="top" wrapText="1"/>
    </xf>
    <xf numFmtId="0" fontId="2" fillId="0" borderId="78" xfId="0" applyFont="1" applyBorder="1" applyAlignment="1">
      <alignment horizontal="left" vertical="top" wrapText="1"/>
    </xf>
    <xf numFmtId="0" fontId="2" fillId="0" borderId="52" xfId="0" applyFont="1" applyBorder="1" applyAlignment="1">
      <alignment horizontal="left" vertical="top" wrapText="1"/>
    </xf>
    <xf numFmtId="0" fontId="2" fillId="0" borderId="53" xfId="0" applyFont="1" applyBorder="1" applyAlignment="1">
      <alignment horizontal="left" vertical="top" wrapText="1"/>
    </xf>
    <xf numFmtId="0" fontId="3" fillId="0" borderId="15" xfId="0" applyFont="1" applyBorder="1" applyAlignment="1">
      <alignment horizontal="left"/>
    </xf>
    <xf numFmtId="0" fontId="3" fillId="0" borderId="24" xfId="0" applyFont="1" applyBorder="1" applyAlignment="1">
      <alignment horizontal="left"/>
    </xf>
    <xf numFmtId="0" fontId="3" fillId="0" borderId="14" xfId="0" applyFont="1" applyBorder="1" applyAlignment="1">
      <alignment horizontal="left"/>
    </xf>
    <xf numFmtId="0" fontId="3" fillId="0" borderId="25" xfId="0" applyFont="1" applyBorder="1" applyAlignment="1">
      <alignment horizontal="left"/>
    </xf>
    <xf numFmtId="2" fontId="2" fillId="0" borderId="27" xfId="0" applyNumberFormat="1" applyFont="1" applyFill="1" applyBorder="1" applyAlignment="1">
      <alignment horizontal="left" vertical="top" wrapText="1"/>
    </xf>
    <xf numFmtId="2" fontId="2" fillId="0" borderId="28" xfId="0" applyNumberFormat="1" applyFont="1" applyFill="1" applyBorder="1" applyAlignment="1">
      <alignment horizontal="left" vertical="top" wrapText="1"/>
    </xf>
    <xf numFmtId="2" fontId="2" fillId="0" borderId="43" xfId="0" applyNumberFormat="1" applyFont="1" applyFill="1" applyBorder="1" applyAlignment="1">
      <alignment horizontal="left" vertical="top" wrapText="1"/>
    </xf>
    <xf numFmtId="6" fontId="2" fillId="0" borderId="27" xfId="0" applyNumberFormat="1" applyFont="1" applyBorder="1" applyAlignment="1">
      <alignment horizontal="center"/>
    </xf>
    <xf numFmtId="6" fontId="2" fillId="0" borderId="43" xfId="0" applyNumberFormat="1" applyFont="1" applyBorder="1" applyAlignment="1">
      <alignment horizontal="center"/>
    </xf>
    <xf numFmtId="0" fontId="69" fillId="0" borderId="13" xfId="53" applyFont="1" applyBorder="1" applyAlignment="1" applyProtection="1">
      <alignment horizontal="center"/>
      <protection/>
    </xf>
    <xf numFmtId="0" fontId="69" fillId="0" borderId="14" xfId="53" applyFont="1" applyBorder="1" applyAlignment="1" applyProtection="1">
      <alignment horizontal="center"/>
      <protection/>
    </xf>
    <xf numFmtId="0" fontId="69" fillId="0" borderId="25" xfId="53" applyFont="1" applyBorder="1" applyAlignment="1" applyProtection="1">
      <alignment horizontal="center"/>
      <protection/>
    </xf>
    <xf numFmtId="0" fontId="2" fillId="0" borderId="13" xfId="0" applyFont="1" applyBorder="1" applyAlignment="1">
      <alignment horizontal="center" vertical="top" wrapText="1"/>
    </xf>
    <xf numFmtId="0" fontId="2" fillId="0" borderId="25" xfId="0" applyFont="1" applyBorder="1" applyAlignment="1">
      <alignment horizontal="center" vertical="top" wrapText="1"/>
    </xf>
    <xf numFmtId="10" fontId="2" fillId="0" borderId="48" xfId="0" applyNumberFormat="1" applyFont="1" applyBorder="1" applyAlignment="1">
      <alignment horizontal="left" vertical="top" wrapText="1"/>
    </xf>
    <xf numFmtId="0" fontId="4" fillId="0" borderId="0" xfId="0" applyFont="1" applyBorder="1" applyAlignment="1">
      <alignment horizontal="right"/>
    </xf>
    <xf numFmtId="0" fontId="4" fillId="0" borderId="12" xfId="0" applyFont="1" applyBorder="1" applyAlignment="1">
      <alignment horizontal="right"/>
    </xf>
    <xf numFmtId="0" fontId="4" fillId="0" borderId="0" xfId="0" applyFont="1" applyAlignment="1">
      <alignment horizontal="right"/>
    </xf>
    <xf numFmtId="0" fontId="4" fillId="0" borderId="0" xfId="0" applyFont="1" applyAlignment="1">
      <alignment horizontal="center"/>
    </xf>
    <xf numFmtId="189" fontId="4" fillId="0" borderId="0" xfId="0" applyNumberFormat="1" applyFont="1" applyAlignment="1">
      <alignment horizontal="center"/>
    </xf>
    <xf numFmtId="0" fontId="4" fillId="0" borderId="15" xfId="0" applyFont="1" applyBorder="1" applyAlignment="1">
      <alignment horizontal="right"/>
    </xf>
    <xf numFmtId="0" fontId="4" fillId="0" borderId="24" xfId="0" applyFont="1" applyBorder="1" applyAlignment="1">
      <alignment horizontal="right"/>
    </xf>
    <xf numFmtId="6" fontId="2" fillId="35" borderId="27" xfId="0" applyNumberFormat="1" applyFont="1" applyFill="1" applyBorder="1" applyAlignment="1">
      <alignment horizontal="center" vertical="top" wrapText="1"/>
    </xf>
    <xf numFmtId="6" fontId="2" fillId="35" borderId="43" xfId="0" applyNumberFormat="1" applyFont="1" applyFill="1" applyBorder="1" applyAlignment="1">
      <alignment horizontal="center"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Percent 2" xfId="61"/>
    <cellStyle name="Title" xfId="62"/>
    <cellStyle name="Total" xfId="63"/>
    <cellStyle name="Warning Text" xfId="64"/>
  </cellStyles>
  <dxfs count="347">
    <dxf>
      <fill>
        <patternFill>
          <bgColor rgb="FF00B050"/>
        </patternFill>
      </fill>
    </dxf>
    <dxf/>
    <dxf>
      <fill>
        <patternFill>
          <bgColor rgb="FFFF0000"/>
        </patternFill>
      </fill>
    </dxf>
    <dxf>
      <fill>
        <patternFill>
          <bgColor rgb="FF00B050"/>
        </patternFill>
      </fill>
    </dxf>
    <dxf/>
    <dxf>
      <fill>
        <patternFill>
          <bgColor rgb="FFFF0000"/>
        </patternFill>
      </fill>
    </dxf>
    <dxf>
      <fill>
        <patternFill>
          <bgColor rgb="FF00B050"/>
        </patternFill>
      </fill>
    </dxf>
    <dxf/>
    <dxf>
      <fill>
        <patternFill>
          <bgColor rgb="FFFF0000"/>
        </patternFill>
      </fill>
    </dxf>
    <dxf>
      <fill>
        <patternFill>
          <bgColor rgb="FF00B050"/>
        </patternFill>
      </fill>
    </dxf>
    <dxf/>
    <dxf>
      <fill>
        <patternFill>
          <bgColor rgb="FFFF0000"/>
        </patternFill>
      </fill>
    </dxf>
    <dxf>
      <fill>
        <patternFill>
          <bgColor rgb="FF00B050"/>
        </patternFill>
      </fill>
    </dxf>
    <dxf/>
    <dxf>
      <fill>
        <patternFill>
          <bgColor rgb="FFFF0000"/>
        </patternFill>
      </fill>
    </dxf>
    <dxf>
      <fill>
        <patternFill>
          <bgColor rgb="FF00B050"/>
        </patternFill>
      </fill>
    </dxf>
    <dxf/>
    <dxf>
      <fill>
        <patternFill>
          <bgColor rgb="FFFF0000"/>
        </patternFill>
      </fill>
    </dxf>
    <dxf>
      <fill>
        <patternFill>
          <bgColor rgb="FF00B050"/>
        </patternFill>
      </fill>
    </dxf>
    <dxf/>
    <dxf>
      <fill>
        <patternFill>
          <bgColor rgb="FFFF0000"/>
        </patternFill>
      </fill>
    </dxf>
    <dxf>
      <fill>
        <patternFill>
          <bgColor rgb="FF00B050"/>
        </patternFill>
      </fill>
    </dxf>
    <dxf/>
    <dxf>
      <fill>
        <patternFill>
          <bgColor rgb="FFFF0000"/>
        </patternFill>
      </fill>
    </dxf>
    <dxf>
      <fill>
        <patternFill>
          <bgColor rgb="FF00B050"/>
        </patternFill>
      </fill>
    </dxf>
    <dxf/>
    <dxf>
      <fill>
        <patternFill>
          <bgColor rgb="FFFF0000"/>
        </patternFill>
      </fill>
    </dxf>
    <dxf>
      <fill>
        <patternFill>
          <bgColor rgb="FF00B050"/>
        </patternFill>
      </fill>
    </dxf>
    <dxf/>
    <dxf>
      <fill>
        <patternFill>
          <bgColor rgb="FFFF0000"/>
        </patternFill>
      </fill>
    </dxf>
    <dxf>
      <fill>
        <patternFill>
          <bgColor rgb="FF00B050"/>
        </patternFill>
      </fill>
    </dxf>
    <dxf/>
    <dxf>
      <fill>
        <patternFill>
          <bgColor rgb="FFFF0000"/>
        </patternFill>
      </fill>
    </dxf>
    <dxf>
      <fill>
        <patternFill>
          <bgColor rgb="FF00B050"/>
        </patternFill>
      </fill>
    </dxf>
    <dxf/>
    <dxf>
      <fill>
        <patternFill>
          <bgColor rgb="FFFF0000"/>
        </patternFill>
      </fill>
    </dxf>
    <dxf>
      <fill>
        <patternFill>
          <bgColor rgb="FF00B050"/>
        </patternFill>
      </fill>
    </dxf>
    <dxf/>
    <dxf>
      <fill>
        <patternFill>
          <bgColor rgb="FFFF0000"/>
        </patternFill>
      </fill>
    </dxf>
    <dxf>
      <fill>
        <patternFill>
          <bgColor rgb="FF00B050"/>
        </patternFill>
      </fill>
    </dxf>
    <dxf/>
    <dxf>
      <fill>
        <patternFill>
          <bgColor rgb="FFFF0000"/>
        </patternFill>
      </fill>
    </dxf>
    <dxf>
      <fill>
        <patternFill>
          <bgColor rgb="FF00B050"/>
        </patternFill>
      </fill>
    </dxf>
    <dxf/>
    <dxf>
      <fill>
        <patternFill>
          <bgColor rgb="FFFF0000"/>
        </patternFill>
      </fill>
    </dxf>
    <dxf>
      <fill>
        <patternFill>
          <bgColor rgb="FF00B050"/>
        </patternFill>
      </fill>
    </dxf>
    <dxf>
      <fill>
        <patternFill>
          <bgColor rgb="FFFF0000"/>
        </patternFill>
      </fill>
    </dxf>
    <dxf>
      <fill>
        <patternFill patternType="lightUp">
          <bgColor indexed="10"/>
        </patternFill>
      </fill>
    </dxf>
    <dxf>
      <fill>
        <patternFill patternType="lightUp">
          <bgColor indexed="10"/>
        </patternFill>
      </fill>
    </dxf>
    <dxf>
      <fill>
        <patternFill>
          <bgColor theme="1"/>
        </patternFill>
      </fill>
    </dxf>
    <dxf>
      <fill>
        <patternFill>
          <bgColor theme="1"/>
        </patternFill>
      </fill>
    </dxf>
    <dxf>
      <fill>
        <patternFill>
          <bgColor rgb="FF00B050"/>
        </patternFill>
      </fill>
    </dxf>
    <dxf>
      <fill>
        <patternFill>
          <bgColor rgb="FFFF0000"/>
        </patternFill>
      </fill>
    </dxf>
    <dxf>
      <fill>
        <patternFill>
          <bgColor rgb="FF00B050"/>
        </patternFill>
      </fill>
    </dxf>
    <dxf/>
    <dxf>
      <fill>
        <patternFill>
          <bgColor rgb="FFFF0000"/>
        </patternFill>
      </fill>
    </dxf>
    <dxf>
      <fill>
        <patternFill patternType="lightUp">
          <bgColor indexed="10"/>
        </patternFill>
      </fill>
    </dxf>
    <dxf>
      <fill>
        <patternFill patternType="lightUp">
          <bgColor indexed="10"/>
        </patternFill>
      </fill>
    </dxf>
    <dxf>
      <fill>
        <patternFill>
          <bgColor rgb="FF00B050"/>
        </patternFill>
      </fill>
    </dxf>
    <dxf>
      <fill>
        <patternFill>
          <bgColor rgb="FFFF0000"/>
        </patternFill>
      </fill>
    </dxf>
    <dxf>
      <fill>
        <patternFill patternType="lightUp">
          <bgColor indexed="10"/>
        </patternFill>
      </fill>
    </dxf>
    <dxf>
      <fill>
        <patternFill patternType="lightUp">
          <bgColor indexed="10"/>
        </patternFill>
      </fill>
    </dxf>
    <dxf>
      <fill>
        <patternFill>
          <bgColor rgb="FF00B050"/>
        </patternFill>
      </fill>
    </dxf>
    <dxf/>
    <dxf>
      <fill>
        <patternFill>
          <bgColor rgb="FFFF0000"/>
        </patternFill>
      </fill>
    </dxf>
    <dxf>
      <fill>
        <patternFill>
          <bgColor theme="1"/>
        </patternFill>
      </fill>
    </dxf>
    <dxf>
      <fill>
        <patternFill>
          <bgColor theme="1"/>
        </patternFill>
      </fill>
    </dxf>
    <dxf>
      <fill>
        <patternFill>
          <bgColor rgb="FF00B050"/>
        </patternFill>
      </fill>
    </dxf>
    <dxf>
      <fill>
        <patternFill>
          <bgColor rgb="FFFF0000"/>
        </patternFill>
      </fill>
    </dxf>
    <dxf>
      <fill>
        <patternFill>
          <bgColor rgb="FF00B050"/>
        </patternFill>
      </fill>
    </dxf>
    <dxf/>
    <dxf>
      <fill>
        <patternFill>
          <bgColor rgb="FFFF0000"/>
        </patternFill>
      </fill>
    </dxf>
    <dxf>
      <fill>
        <patternFill patternType="lightUp">
          <bgColor indexed="10"/>
        </patternFill>
      </fill>
    </dxf>
    <dxf>
      <fill>
        <patternFill patternType="lightUp">
          <bgColor indexed="10"/>
        </patternFill>
      </fill>
    </dxf>
    <dxf>
      <fill>
        <patternFill>
          <bgColor rgb="FFFF0000"/>
        </patternFill>
      </fill>
    </dxf>
    <dxf>
      <fill>
        <patternFill patternType="lightUp">
          <bgColor indexed="10"/>
        </patternFill>
      </fill>
    </dxf>
    <dxf>
      <fill>
        <patternFill patternType="lightUp">
          <bgColor indexed="10"/>
        </patternFill>
      </fill>
    </dxf>
    <dxf>
      <fill>
        <patternFill patternType="lightUp">
          <bgColor indexed="10"/>
        </patternFill>
      </fill>
    </dxf>
    <dxf>
      <fill>
        <patternFill patternType="lightUp">
          <bgColor indexed="10"/>
        </patternFill>
      </fill>
    </dxf>
    <dxf>
      <fill>
        <patternFill patternType="lightUp">
          <bgColor indexed="10"/>
        </patternFill>
      </fill>
    </dxf>
    <dxf>
      <fill>
        <patternFill patternType="lightUp">
          <bgColor indexed="10"/>
        </patternFill>
      </fill>
    </dxf>
    <dxf>
      <fill>
        <patternFill>
          <bgColor theme="1"/>
        </patternFill>
      </fill>
    </dxf>
    <dxf>
      <fill>
        <patternFill>
          <bgColor theme="1"/>
        </patternFill>
      </fill>
    </dxf>
    <dxf>
      <fill>
        <patternFill>
          <bgColor rgb="FF00B050"/>
        </patternFill>
      </fill>
    </dxf>
    <dxf>
      <fill>
        <patternFill>
          <bgColor rgb="FFFF0000"/>
        </patternFill>
      </fill>
    </dxf>
    <dxf>
      <fill>
        <patternFill>
          <bgColor rgb="FF00B050"/>
        </patternFill>
      </fill>
    </dxf>
    <dxf/>
    <dxf>
      <fill>
        <patternFill>
          <bgColor rgb="FFFF0000"/>
        </patternFill>
      </fill>
    </dxf>
    <dxf>
      <fill>
        <patternFill patternType="lightUp">
          <bgColor indexed="10"/>
        </patternFill>
      </fill>
    </dxf>
    <dxf>
      <fill>
        <patternFill patternType="lightUp">
          <bgColor indexed="10"/>
        </patternFill>
      </fill>
    </dxf>
    <dxf>
      <fill>
        <patternFill>
          <bgColor rgb="FF00B050"/>
        </patternFill>
      </fill>
    </dxf>
    <dxf>
      <fill>
        <patternFill>
          <bgColor rgb="FFFF0000"/>
        </patternFill>
      </fill>
    </dxf>
    <dxf>
      <fill>
        <patternFill patternType="lightUp">
          <bgColor indexed="10"/>
        </patternFill>
      </fill>
    </dxf>
    <dxf>
      <fill>
        <patternFill patternType="lightUp">
          <bgColor indexed="10"/>
        </patternFill>
      </fill>
    </dxf>
    <dxf>
      <fill>
        <patternFill>
          <bgColor rgb="FF00B050"/>
        </patternFill>
      </fill>
    </dxf>
    <dxf/>
    <dxf>
      <fill>
        <patternFill>
          <bgColor rgb="FFFF0000"/>
        </patternFill>
      </fill>
    </dxf>
    <dxf>
      <fill>
        <patternFill>
          <bgColor theme="1"/>
        </patternFill>
      </fill>
    </dxf>
    <dxf>
      <fill>
        <patternFill>
          <bgColor theme="1"/>
        </patternFill>
      </fill>
    </dxf>
    <dxf>
      <fill>
        <patternFill>
          <bgColor rgb="FF00B050"/>
        </patternFill>
      </fill>
    </dxf>
    <dxf>
      <fill>
        <patternFill>
          <bgColor rgb="FFFF0000"/>
        </patternFill>
      </fill>
    </dxf>
    <dxf>
      <fill>
        <patternFill>
          <bgColor rgb="FF00B050"/>
        </patternFill>
      </fill>
    </dxf>
    <dxf/>
    <dxf>
      <fill>
        <patternFill>
          <bgColor rgb="FFFF0000"/>
        </patternFill>
      </fill>
    </dxf>
    <dxf>
      <fill>
        <patternFill patternType="lightUp">
          <bgColor indexed="10"/>
        </patternFill>
      </fill>
    </dxf>
    <dxf>
      <fill>
        <patternFill patternType="lightUp">
          <bgColor indexed="10"/>
        </patternFill>
      </fill>
    </dxf>
    <dxf>
      <fill>
        <patternFill>
          <bgColor rgb="FFFF0000"/>
        </patternFill>
      </fill>
    </dxf>
    <dxf>
      <fill>
        <patternFill patternType="lightUp">
          <bgColor indexed="10"/>
        </patternFill>
      </fill>
    </dxf>
    <dxf>
      <fill>
        <patternFill patternType="lightUp">
          <bgColor indexed="10"/>
        </patternFill>
      </fill>
    </dxf>
    <dxf>
      <fill>
        <patternFill patternType="lightUp">
          <bgColor indexed="10"/>
        </patternFill>
      </fill>
    </dxf>
    <dxf>
      <fill>
        <patternFill patternType="lightUp">
          <bgColor indexed="10"/>
        </patternFill>
      </fill>
    </dxf>
    <dxf>
      <fill>
        <patternFill patternType="lightUp">
          <bgColor indexed="10"/>
        </patternFill>
      </fill>
    </dxf>
    <dxf>
      <fill>
        <patternFill patternType="lightUp">
          <bgColor indexed="10"/>
        </patternFill>
      </fill>
    </dxf>
    <dxf>
      <fill>
        <patternFill>
          <bgColor theme="1"/>
        </patternFill>
      </fill>
    </dxf>
    <dxf>
      <fill>
        <patternFill>
          <bgColor theme="1"/>
        </patternFill>
      </fill>
    </dxf>
    <dxf>
      <fill>
        <patternFill>
          <bgColor rgb="FF00B050"/>
        </patternFill>
      </fill>
    </dxf>
    <dxf>
      <fill>
        <patternFill>
          <bgColor rgb="FFFF0000"/>
        </patternFill>
      </fill>
    </dxf>
    <dxf>
      <fill>
        <patternFill>
          <bgColor rgb="FF00B050"/>
        </patternFill>
      </fill>
    </dxf>
    <dxf/>
    <dxf>
      <fill>
        <patternFill>
          <bgColor rgb="FFFF0000"/>
        </patternFill>
      </fill>
    </dxf>
    <dxf>
      <fill>
        <patternFill patternType="lightUp">
          <bgColor indexed="10"/>
        </patternFill>
      </fill>
    </dxf>
    <dxf>
      <fill>
        <patternFill patternType="lightUp">
          <bgColor indexed="10"/>
        </patternFill>
      </fill>
    </dxf>
    <dxf>
      <fill>
        <patternFill>
          <bgColor rgb="FF00B050"/>
        </patternFill>
      </fill>
    </dxf>
    <dxf>
      <fill>
        <patternFill>
          <bgColor rgb="FFFF0000"/>
        </patternFill>
      </fill>
    </dxf>
    <dxf>
      <fill>
        <patternFill patternType="lightUp">
          <bgColor indexed="10"/>
        </patternFill>
      </fill>
    </dxf>
    <dxf>
      <fill>
        <patternFill patternType="lightUp">
          <bgColor indexed="10"/>
        </patternFill>
      </fill>
    </dxf>
    <dxf>
      <fill>
        <patternFill>
          <bgColor rgb="FF00B050"/>
        </patternFill>
      </fill>
    </dxf>
    <dxf/>
    <dxf>
      <fill>
        <patternFill>
          <bgColor rgb="FFFF0000"/>
        </patternFill>
      </fill>
    </dxf>
    <dxf>
      <fill>
        <patternFill>
          <bgColor theme="1"/>
        </patternFill>
      </fill>
    </dxf>
    <dxf>
      <fill>
        <patternFill>
          <bgColor theme="1"/>
        </patternFill>
      </fill>
    </dxf>
    <dxf>
      <fill>
        <patternFill>
          <bgColor rgb="FF00B050"/>
        </patternFill>
      </fill>
    </dxf>
    <dxf>
      <fill>
        <patternFill>
          <bgColor rgb="FFFF0000"/>
        </patternFill>
      </fill>
    </dxf>
    <dxf>
      <fill>
        <patternFill>
          <bgColor rgb="FF00B050"/>
        </patternFill>
      </fill>
    </dxf>
    <dxf/>
    <dxf>
      <fill>
        <patternFill>
          <bgColor rgb="FFFF0000"/>
        </patternFill>
      </fill>
    </dxf>
    <dxf>
      <fill>
        <patternFill patternType="lightUp">
          <bgColor indexed="10"/>
        </patternFill>
      </fill>
    </dxf>
    <dxf>
      <fill>
        <patternFill patternType="lightUp">
          <bgColor indexed="10"/>
        </patternFill>
      </fill>
    </dxf>
    <dxf>
      <fill>
        <patternFill>
          <bgColor rgb="FFFF0000"/>
        </patternFill>
      </fill>
    </dxf>
    <dxf>
      <fill>
        <patternFill patternType="lightUp">
          <bgColor indexed="10"/>
        </patternFill>
      </fill>
    </dxf>
    <dxf>
      <fill>
        <patternFill patternType="lightUp">
          <bgColor indexed="10"/>
        </patternFill>
      </fill>
    </dxf>
    <dxf>
      <fill>
        <patternFill patternType="lightUp">
          <bgColor indexed="10"/>
        </patternFill>
      </fill>
    </dxf>
    <dxf>
      <fill>
        <patternFill patternType="lightUp">
          <bgColor indexed="10"/>
        </patternFill>
      </fill>
    </dxf>
    <dxf>
      <fill>
        <patternFill patternType="lightUp">
          <bgColor indexed="10"/>
        </patternFill>
      </fill>
    </dxf>
    <dxf>
      <fill>
        <patternFill patternType="lightUp">
          <bgColor indexed="10"/>
        </patternFill>
      </fill>
    </dxf>
    <dxf>
      <fill>
        <patternFill>
          <bgColor theme="1"/>
        </patternFill>
      </fill>
    </dxf>
    <dxf>
      <fill>
        <patternFill>
          <bgColor theme="1"/>
        </patternFill>
      </fill>
    </dxf>
    <dxf>
      <fill>
        <patternFill>
          <bgColor rgb="FF00B050"/>
        </patternFill>
      </fill>
    </dxf>
    <dxf>
      <fill>
        <patternFill>
          <bgColor rgb="FFFF0000"/>
        </patternFill>
      </fill>
    </dxf>
    <dxf>
      <fill>
        <patternFill>
          <bgColor rgb="FF00B050"/>
        </patternFill>
      </fill>
    </dxf>
    <dxf/>
    <dxf>
      <fill>
        <patternFill>
          <bgColor rgb="FFFF0000"/>
        </patternFill>
      </fill>
    </dxf>
    <dxf>
      <fill>
        <patternFill patternType="lightUp">
          <bgColor indexed="10"/>
        </patternFill>
      </fill>
    </dxf>
    <dxf>
      <fill>
        <patternFill patternType="lightUp">
          <bgColor indexed="10"/>
        </patternFill>
      </fill>
    </dxf>
    <dxf>
      <fill>
        <patternFill>
          <bgColor rgb="FF00B050"/>
        </patternFill>
      </fill>
    </dxf>
    <dxf>
      <fill>
        <patternFill>
          <bgColor rgb="FFFF0000"/>
        </patternFill>
      </fill>
    </dxf>
    <dxf>
      <fill>
        <patternFill patternType="lightUp">
          <bgColor indexed="10"/>
        </patternFill>
      </fill>
    </dxf>
    <dxf>
      <fill>
        <patternFill patternType="lightUp">
          <bgColor indexed="10"/>
        </patternFill>
      </fill>
    </dxf>
    <dxf>
      <fill>
        <patternFill>
          <bgColor rgb="FF00B050"/>
        </patternFill>
      </fill>
    </dxf>
    <dxf/>
    <dxf>
      <fill>
        <patternFill>
          <bgColor rgb="FFFF0000"/>
        </patternFill>
      </fill>
    </dxf>
    <dxf>
      <fill>
        <patternFill>
          <bgColor theme="1"/>
        </patternFill>
      </fill>
    </dxf>
    <dxf>
      <fill>
        <patternFill>
          <bgColor theme="1"/>
        </patternFill>
      </fill>
    </dxf>
    <dxf>
      <fill>
        <patternFill>
          <bgColor rgb="FF00B050"/>
        </patternFill>
      </fill>
    </dxf>
    <dxf>
      <fill>
        <patternFill>
          <bgColor rgb="FFFF0000"/>
        </patternFill>
      </fill>
    </dxf>
    <dxf>
      <fill>
        <patternFill>
          <bgColor rgb="FF00B050"/>
        </patternFill>
      </fill>
    </dxf>
    <dxf/>
    <dxf>
      <fill>
        <patternFill>
          <bgColor rgb="FFFF0000"/>
        </patternFill>
      </fill>
    </dxf>
    <dxf>
      <fill>
        <patternFill patternType="lightUp">
          <bgColor indexed="10"/>
        </patternFill>
      </fill>
    </dxf>
    <dxf>
      <fill>
        <patternFill patternType="lightUp">
          <bgColor indexed="10"/>
        </patternFill>
      </fill>
    </dxf>
    <dxf>
      <fill>
        <patternFill>
          <bgColor rgb="FFFF0000"/>
        </patternFill>
      </fill>
    </dxf>
    <dxf>
      <fill>
        <patternFill patternType="lightUp">
          <bgColor indexed="10"/>
        </patternFill>
      </fill>
    </dxf>
    <dxf>
      <fill>
        <patternFill patternType="lightUp">
          <bgColor indexed="10"/>
        </patternFill>
      </fill>
    </dxf>
    <dxf>
      <fill>
        <patternFill patternType="lightUp">
          <bgColor indexed="10"/>
        </patternFill>
      </fill>
    </dxf>
    <dxf>
      <fill>
        <patternFill patternType="lightUp">
          <bgColor indexed="10"/>
        </patternFill>
      </fill>
    </dxf>
    <dxf>
      <fill>
        <patternFill patternType="lightUp">
          <bgColor indexed="10"/>
        </patternFill>
      </fill>
    </dxf>
    <dxf>
      <fill>
        <patternFill patternType="lightUp">
          <bgColor indexed="10"/>
        </patternFill>
      </fill>
    </dxf>
    <dxf>
      <fill>
        <patternFill>
          <bgColor theme="1"/>
        </patternFill>
      </fill>
    </dxf>
    <dxf>
      <fill>
        <patternFill>
          <bgColor theme="1"/>
        </patternFill>
      </fill>
    </dxf>
    <dxf>
      <fill>
        <patternFill>
          <bgColor rgb="FF00B050"/>
        </patternFill>
      </fill>
    </dxf>
    <dxf>
      <fill>
        <patternFill>
          <bgColor rgb="FFFF0000"/>
        </patternFill>
      </fill>
    </dxf>
    <dxf>
      <fill>
        <patternFill>
          <bgColor rgb="FF00B050"/>
        </patternFill>
      </fill>
    </dxf>
    <dxf/>
    <dxf>
      <fill>
        <patternFill>
          <bgColor rgb="FFFF0000"/>
        </patternFill>
      </fill>
    </dxf>
    <dxf>
      <fill>
        <patternFill patternType="lightUp">
          <bgColor indexed="10"/>
        </patternFill>
      </fill>
    </dxf>
    <dxf>
      <fill>
        <patternFill patternType="lightUp">
          <bgColor indexed="10"/>
        </patternFill>
      </fill>
    </dxf>
    <dxf>
      <fill>
        <patternFill>
          <bgColor rgb="FF00B050"/>
        </patternFill>
      </fill>
    </dxf>
    <dxf>
      <fill>
        <patternFill>
          <bgColor rgb="FFFF0000"/>
        </patternFill>
      </fill>
    </dxf>
    <dxf>
      <fill>
        <patternFill patternType="lightUp">
          <bgColor indexed="10"/>
        </patternFill>
      </fill>
    </dxf>
    <dxf>
      <fill>
        <patternFill patternType="lightUp">
          <bgColor indexed="10"/>
        </patternFill>
      </fill>
    </dxf>
    <dxf>
      <fill>
        <patternFill>
          <bgColor rgb="FF00B050"/>
        </patternFill>
      </fill>
    </dxf>
    <dxf/>
    <dxf>
      <fill>
        <patternFill>
          <bgColor rgb="FFFF0000"/>
        </patternFill>
      </fill>
    </dxf>
    <dxf>
      <fill>
        <patternFill>
          <bgColor theme="1"/>
        </patternFill>
      </fill>
    </dxf>
    <dxf>
      <fill>
        <patternFill>
          <bgColor theme="1"/>
        </patternFill>
      </fill>
    </dxf>
    <dxf>
      <fill>
        <patternFill>
          <bgColor rgb="FF00B050"/>
        </patternFill>
      </fill>
    </dxf>
    <dxf>
      <fill>
        <patternFill>
          <bgColor rgb="FFFF0000"/>
        </patternFill>
      </fill>
    </dxf>
    <dxf>
      <fill>
        <patternFill>
          <bgColor rgb="FF00B050"/>
        </patternFill>
      </fill>
    </dxf>
    <dxf/>
    <dxf>
      <fill>
        <patternFill>
          <bgColor rgb="FFFF0000"/>
        </patternFill>
      </fill>
    </dxf>
    <dxf>
      <fill>
        <patternFill patternType="lightUp">
          <bgColor indexed="10"/>
        </patternFill>
      </fill>
    </dxf>
    <dxf>
      <fill>
        <patternFill patternType="lightUp">
          <bgColor indexed="10"/>
        </patternFill>
      </fill>
    </dxf>
    <dxf>
      <fill>
        <patternFill>
          <bgColor rgb="FFFF0000"/>
        </patternFill>
      </fill>
    </dxf>
    <dxf>
      <fill>
        <patternFill patternType="lightUp">
          <bgColor indexed="10"/>
        </patternFill>
      </fill>
    </dxf>
    <dxf>
      <fill>
        <patternFill patternType="lightUp">
          <bgColor indexed="10"/>
        </patternFill>
      </fill>
    </dxf>
    <dxf>
      <fill>
        <patternFill patternType="lightUp">
          <bgColor indexed="10"/>
        </patternFill>
      </fill>
    </dxf>
    <dxf>
      <fill>
        <patternFill patternType="lightUp">
          <bgColor indexed="10"/>
        </patternFill>
      </fill>
    </dxf>
    <dxf>
      <fill>
        <patternFill patternType="lightUp">
          <bgColor indexed="10"/>
        </patternFill>
      </fill>
    </dxf>
    <dxf>
      <fill>
        <patternFill patternType="lightUp">
          <bgColor indexed="10"/>
        </patternFill>
      </fill>
    </dxf>
    <dxf>
      <fill>
        <patternFill>
          <bgColor theme="1"/>
        </patternFill>
      </fill>
    </dxf>
    <dxf>
      <fill>
        <patternFill>
          <bgColor theme="1"/>
        </patternFill>
      </fill>
    </dxf>
    <dxf>
      <fill>
        <patternFill>
          <bgColor rgb="FF00B050"/>
        </patternFill>
      </fill>
    </dxf>
    <dxf>
      <fill>
        <patternFill>
          <bgColor rgb="FFFF0000"/>
        </patternFill>
      </fill>
    </dxf>
    <dxf>
      <fill>
        <patternFill>
          <bgColor rgb="FF00B050"/>
        </patternFill>
      </fill>
    </dxf>
    <dxf/>
    <dxf>
      <fill>
        <patternFill>
          <bgColor rgb="FFFF0000"/>
        </patternFill>
      </fill>
    </dxf>
    <dxf>
      <fill>
        <patternFill patternType="lightUp">
          <bgColor indexed="10"/>
        </patternFill>
      </fill>
    </dxf>
    <dxf>
      <fill>
        <patternFill patternType="lightUp">
          <bgColor indexed="10"/>
        </patternFill>
      </fill>
    </dxf>
    <dxf>
      <fill>
        <patternFill>
          <bgColor rgb="FF00B050"/>
        </patternFill>
      </fill>
    </dxf>
    <dxf>
      <fill>
        <patternFill>
          <bgColor rgb="FFFF0000"/>
        </patternFill>
      </fill>
    </dxf>
    <dxf>
      <fill>
        <patternFill patternType="lightUp">
          <bgColor indexed="10"/>
        </patternFill>
      </fill>
    </dxf>
    <dxf>
      <fill>
        <patternFill patternType="lightUp">
          <bgColor indexed="10"/>
        </patternFill>
      </fill>
    </dxf>
    <dxf>
      <fill>
        <patternFill>
          <bgColor rgb="FF00B050"/>
        </patternFill>
      </fill>
    </dxf>
    <dxf/>
    <dxf>
      <fill>
        <patternFill>
          <bgColor rgb="FFFF0000"/>
        </patternFill>
      </fill>
    </dxf>
    <dxf>
      <fill>
        <patternFill>
          <bgColor theme="1"/>
        </patternFill>
      </fill>
    </dxf>
    <dxf>
      <fill>
        <patternFill>
          <bgColor theme="1"/>
        </patternFill>
      </fill>
    </dxf>
    <dxf>
      <fill>
        <patternFill>
          <bgColor rgb="FF00B050"/>
        </patternFill>
      </fill>
    </dxf>
    <dxf>
      <fill>
        <patternFill>
          <bgColor rgb="FFFF0000"/>
        </patternFill>
      </fill>
    </dxf>
    <dxf>
      <fill>
        <patternFill>
          <bgColor rgb="FF00B050"/>
        </patternFill>
      </fill>
    </dxf>
    <dxf/>
    <dxf>
      <fill>
        <patternFill>
          <bgColor rgb="FFFF0000"/>
        </patternFill>
      </fill>
    </dxf>
    <dxf>
      <fill>
        <patternFill patternType="lightUp">
          <bgColor indexed="10"/>
        </patternFill>
      </fill>
    </dxf>
    <dxf>
      <fill>
        <patternFill patternType="lightUp">
          <bgColor indexed="10"/>
        </patternFill>
      </fill>
    </dxf>
    <dxf>
      <fill>
        <patternFill>
          <bgColor rgb="FFFF0000"/>
        </patternFill>
      </fill>
    </dxf>
    <dxf>
      <fill>
        <patternFill patternType="lightUp">
          <bgColor indexed="10"/>
        </patternFill>
      </fill>
    </dxf>
    <dxf>
      <fill>
        <patternFill patternType="lightUp">
          <bgColor indexed="10"/>
        </patternFill>
      </fill>
    </dxf>
    <dxf>
      <fill>
        <patternFill patternType="lightUp">
          <bgColor indexed="10"/>
        </patternFill>
      </fill>
    </dxf>
    <dxf>
      <fill>
        <patternFill patternType="lightUp">
          <bgColor indexed="10"/>
        </patternFill>
      </fill>
    </dxf>
    <dxf>
      <fill>
        <patternFill patternType="lightUp">
          <bgColor indexed="10"/>
        </patternFill>
      </fill>
    </dxf>
    <dxf>
      <fill>
        <patternFill patternType="lightUp">
          <bgColor indexed="10"/>
        </patternFill>
      </fill>
    </dxf>
    <dxf>
      <fill>
        <patternFill>
          <bgColor theme="1"/>
        </patternFill>
      </fill>
    </dxf>
    <dxf>
      <fill>
        <patternFill>
          <bgColor theme="1"/>
        </patternFill>
      </fill>
    </dxf>
    <dxf>
      <fill>
        <patternFill>
          <bgColor rgb="FF00B050"/>
        </patternFill>
      </fill>
    </dxf>
    <dxf>
      <fill>
        <patternFill>
          <bgColor rgb="FFFF0000"/>
        </patternFill>
      </fill>
    </dxf>
    <dxf>
      <fill>
        <patternFill>
          <bgColor rgb="FF00B050"/>
        </patternFill>
      </fill>
    </dxf>
    <dxf/>
    <dxf>
      <fill>
        <patternFill>
          <bgColor rgb="FFFF0000"/>
        </patternFill>
      </fill>
    </dxf>
    <dxf>
      <fill>
        <patternFill patternType="lightUp">
          <bgColor indexed="10"/>
        </patternFill>
      </fill>
    </dxf>
    <dxf>
      <fill>
        <patternFill patternType="lightUp">
          <bgColor indexed="10"/>
        </patternFill>
      </fill>
    </dxf>
    <dxf>
      <fill>
        <patternFill>
          <bgColor rgb="FF00B050"/>
        </patternFill>
      </fill>
    </dxf>
    <dxf>
      <fill>
        <patternFill>
          <bgColor rgb="FFFF0000"/>
        </patternFill>
      </fill>
    </dxf>
    <dxf>
      <fill>
        <patternFill patternType="lightUp">
          <bgColor indexed="10"/>
        </patternFill>
      </fill>
    </dxf>
    <dxf>
      <fill>
        <patternFill patternType="lightUp">
          <bgColor indexed="10"/>
        </patternFill>
      </fill>
    </dxf>
    <dxf>
      <fill>
        <patternFill>
          <bgColor rgb="FF00B050"/>
        </patternFill>
      </fill>
    </dxf>
    <dxf/>
    <dxf>
      <fill>
        <patternFill>
          <bgColor rgb="FFFF0000"/>
        </patternFill>
      </fill>
    </dxf>
    <dxf>
      <fill>
        <patternFill>
          <bgColor theme="1"/>
        </patternFill>
      </fill>
    </dxf>
    <dxf>
      <fill>
        <patternFill>
          <bgColor theme="1"/>
        </patternFill>
      </fill>
    </dxf>
    <dxf>
      <fill>
        <patternFill>
          <bgColor rgb="FF00B050"/>
        </patternFill>
      </fill>
    </dxf>
    <dxf>
      <fill>
        <patternFill>
          <bgColor rgb="FFFF0000"/>
        </patternFill>
      </fill>
    </dxf>
    <dxf>
      <fill>
        <patternFill>
          <bgColor rgb="FF00B050"/>
        </patternFill>
      </fill>
    </dxf>
    <dxf/>
    <dxf>
      <fill>
        <patternFill>
          <bgColor rgb="FFFF0000"/>
        </patternFill>
      </fill>
    </dxf>
    <dxf>
      <fill>
        <patternFill patternType="lightUp">
          <bgColor indexed="10"/>
        </patternFill>
      </fill>
    </dxf>
    <dxf>
      <fill>
        <patternFill patternType="lightUp">
          <bgColor indexed="10"/>
        </patternFill>
      </fill>
    </dxf>
    <dxf>
      <fill>
        <patternFill>
          <bgColor rgb="FFFF0000"/>
        </patternFill>
      </fill>
    </dxf>
    <dxf>
      <fill>
        <patternFill patternType="lightUp">
          <bgColor indexed="10"/>
        </patternFill>
      </fill>
    </dxf>
    <dxf>
      <fill>
        <patternFill patternType="lightUp">
          <bgColor indexed="10"/>
        </patternFill>
      </fill>
    </dxf>
    <dxf>
      <fill>
        <patternFill patternType="lightUp">
          <bgColor indexed="10"/>
        </patternFill>
      </fill>
    </dxf>
    <dxf>
      <fill>
        <patternFill patternType="lightUp">
          <bgColor indexed="10"/>
        </patternFill>
      </fill>
    </dxf>
    <dxf>
      <fill>
        <patternFill patternType="lightUp">
          <bgColor indexed="10"/>
        </patternFill>
      </fill>
    </dxf>
    <dxf>
      <fill>
        <patternFill patternType="lightUp">
          <bgColor indexed="10"/>
        </patternFill>
      </fill>
    </dxf>
    <dxf>
      <fill>
        <patternFill>
          <bgColor theme="1"/>
        </patternFill>
      </fill>
    </dxf>
    <dxf>
      <fill>
        <patternFill>
          <bgColor theme="1"/>
        </patternFill>
      </fill>
    </dxf>
    <dxf>
      <fill>
        <patternFill>
          <bgColor rgb="FF00B050"/>
        </patternFill>
      </fill>
    </dxf>
    <dxf>
      <fill>
        <patternFill>
          <bgColor rgb="FFFF0000"/>
        </patternFill>
      </fill>
    </dxf>
    <dxf>
      <fill>
        <patternFill>
          <bgColor rgb="FF00B050"/>
        </patternFill>
      </fill>
    </dxf>
    <dxf/>
    <dxf>
      <fill>
        <patternFill>
          <bgColor rgb="FFFF0000"/>
        </patternFill>
      </fill>
    </dxf>
    <dxf>
      <fill>
        <patternFill patternType="lightUp">
          <bgColor indexed="10"/>
        </patternFill>
      </fill>
    </dxf>
    <dxf>
      <fill>
        <patternFill patternType="lightUp">
          <bgColor indexed="10"/>
        </patternFill>
      </fill>
    </dxf>
    <dxf>
      <fill>
        <patternFill>
          <bgColor rgb="FF00B050"/>
        </patternFill>
      </fill>
    </dxf>
    <dxf>
      <fill>
        <patternFill>
          <bgColor rgb="FFFF0000"/>
        </patternFill>
      </fill>
    </dxf>
    <dxf>
      <fill>
        <patternFill patternType="lightUp">
          <bgColor indexed="10"/>
        </patternFill>
      </fill>
    </dxf>
    <dxf>
      <fill>
        <patternFill patternType="lightUp">
          <bgColor indexed="10"/>
        </patternFill>
      </fill>
    </dxf>
    <dxf>
      <fill>
        <patternFill>
          <bgColor rgb="FF00B050"/>
        </patternFill>
      </fill>
    </dxf>
    <dxf/>
    <dxf>
      <fill>
        <patternFill>
          <bgColor rgb="FFFF0000"/>
        </patternFill>
      </fill>
    </dxf>
    <dxf>
      <fill>
        <patternFill>
          <bgColor theme="1"/>
        </patternFill>
      </fill>
    </dxf>
    <dxf>
      <fill>
        <patternFill>
          <bgColor theme="1"/>
        </patternFill>
      </fill>
    </dxf>
    <dxf>
      <fill>
        <patternFill>
          <bgColor rgb="FF00B050"/>
        </patternFill>
      </fill>
    </dxf>
    <dxf>
      <fill>
        <patternFill>
          <bgColor rgb="FFFF0000"/>
        </patternFill>
      </fill>
    </dxf>
    <dxf>
      <fill>
        <patternFill>
          <bgColor rgb="FF00B050"/>
        </patternFill>
      </fill>
    </dxf>
    <dxf/>
    <dxf>
      <fill>
        <patternFill>
          <bgColor rgb="FFFF0000"/>
        </patternFill>
      </fill>
    </dxf>
    <dxf>
      <fill>
        <patternFill patternType="lightUp">
          <bgColor indexed="10"/>
        </patternFill>
      </fill>
    </dxf>
    <dxf>
      <fill>
        <patternFill patternType="lightUp">
          <bgColor indexed="10"/>
        </patternFill>
      </fill>
    </dxf>
    <dxf>
      <fill>
        <patternFill>
          <bgColor rgb="FFFF0000"/>
        </patternFill>
      </fill>
    </dxf>
    <dxf>
      <fill>
        <patternFill patternType="lightUp">
          <bgColor indexed="10"/>
        </patternFill>
      </fill>
    </dxf>
    <dxf>
      <fill>
        <patternFill patternType="lightUp">
          <bgColor indexed="10"/>
        </patternFill>
      </fill>
    </dxf>
    <dxf>
      <fill>
        <patternFill patternType="lightUp">
          <bgColor indexed="10"/>
        </patternFill>
      </fill>
    </dxf>
    <dxf>
      <fill>
        <patternFill patternType="lightUp">
          <bgColor indexed="10"/>
        </patternFill>
      </fill>
    </dxf>
    <dxf>
      <fill>
        <patternFill patternType="lightUp">
          <bgColor indexed="10"/>
        </patternFill>
      </fill>
    </dxf>
    <dxf>
      <fill>
        <patternFill patternType="lightUp">
          <bgColor indexed="10"/>
        </patternFill>
      </fill>
    </dxf>
    <dxf>
      <fill>
        <patternFill>
          <bgColor rgb="FFFF0000"/>
        </patternFill>
      </fill>
    </dxf>
    <dxf>
      <fill>
        <patternFill patternType="lightUp">
          <bgColor indexed="10"/>
        </patternFill>
      </fill>
    </dxf>
    <dxf>
      <fill>
        <patternFill patternType="lightUp">
          <bgColor indexed="10"/>
        </patternFill>
      </fill>
    </dxf>
    <dxf>
      <fill>
        <patternFill>
          <bgColor theme="1"/>
        </patternFill>
      </fill>
    </dxf>
    <dxf>
      <fill>
        <patternFill>
          <bgColor theme="1"/>
        </patternFill>
      </fill>
    </dxf>
    <dxf>
      <fill>
        <patternFill>
          <bgColor rgb="FF00B050"/>
        </patternFill>
      </fill>
    </dxf>
    <dxf>
      <fill>
        <patternFill>
          <bgColor rgb="FFFF0000"/>
        </patternFill>
      </fill>
    </dxf>
    <dxf>
      <fill>
        <patternFill>
          <bgColor rgb="FF00B050"/>
        </patternFill>
      </fill>
    </dxf>
    <dxf/>
    <dxf>
      <fill>
        <patternFill>
          <bgColor rgb="FFFF0000"/>
        </patternFill>
      </fill>
    </dxf>
    <dxf>
      <fill>
        <patternFill patternType="lightUp">
          <bgColor indexed="10"/>
        </patternFill>
      </fill>
    </dxf>
    <dxf>
      <fill>
        <patternFill patternType="lightUp">
          <bgColor indexed="10"/>
        </patternFill>
      </fill>
    </dxf>
    <dxf>
      <fill>
        <patternFill>
          <bgColor rgb="FF00B050"/>
        </patternFill>
      </fill>
    </dxf>
    <dxf>
      <fill>
        <patternFill>
          <bgColor rgb="FFFF0000"/>
        </patternFill>
      </fill>
    </dxf>
    <dxf>
      <fill>
        <patternFill patternType="lightUp">
          <bgColor indexed="10"/>
        </patternFill>
      </fill>
    </dxf>
    <dxf>
      <fill>
        <patternFill patternType="lightUp">
          <bgColor indexed="10"/>
        </patternFill>
      </fill>
    </dxf>
    <dxf>
      <fill>
        <patternFill>
          <bgColor rgb="FF00B050"/>
        </patternFill>
      </fill>
    </dxf>
    <dxf/>
    <dxf>
      <fill>
        <patternFill>
          <bgColor rgb="FFFF0000"/>
        </patternFill>
      </fill>
    </dxf>
    <dxf>
      <fill>
        <patternFill>
          <bgColor theme="1"/>
        </patternFill>
      </fill>
    </dxf>
    <dxf>
      <fill>
        <patternFill>
          <bgColor theme="1"/>
        </patternFill>
      </fill>
    </dxf>
    <dxf>
      <fill>
        <patternFill>
          <bgColor rgb="FF00B050"/>
        </patternFill>
      </fill>
    </dxf>
    <dxf>
      <fill>
        <patternFill>
          <bgColor rgb="FFFF0000"/>
        </patternFill>
      </fill>
    </dxf>
    <dxf>
      <fill>
        <patternFill>
          <bgColor rgb="FF00B050"/>
        </patternFill>
      </fill>
    </dxf>
    <dxf/>
    <dxf>
      <fill>
        <patternFill>
          <bgColor rgb="FFFF0000"/>
        </patternFill>
      </fill>
    </dxf>
    <dxf>
      <fill>
        <patternFill patternType="lightUp">
          <bgColor indexed="10"/>
        </patternFill>
      </fill>
    </dxf>
    <dxf>
      <fill>
        <patternFill patternType="lightUp">
          <bgColor indexed="10"/>
        </patternFill>
      </fill>
    </dxf>
    <dxf>
      <fill>
        <patternFill patternType="lightUp">
          <bgColor indexed="10"/>
        </patternFill>
      </fill>
    </dxf>
    <dxf>
      <fill>
        <patternFill patternType="lightUp">
          <bgColor indexed="10"/>
        </patternFill>
      </fill>
    </dxf>
    <dxf>
      <fill>
        <patternFill>
          <bgColor rgb="FFFF0000"/>
        </patternFill>
      </fill>
    </dxf>
    <dxf>
      <fill>
        <patternFill>
          <bgColor theme="1"/>
        </patternFill>
      </fill>
    </dxf>
    <dxf>
      <fill>
        <patternFill>
          <bgColor theme="1"/>
        </patternFill>
      </fill>
    </dxf>
    <dxf>
      <fill>
        <patternFill>
          <bgColor rgb="FF00B050"/>
        </patternFill>
      </fill>
    </dxf>
    <dxf>
      <fill>
        <patternFill>
          <bgColor rgb="FFFF0000"/>
        </patternFill>
      </fill>
    </dxf>
    <dxf>
      <fill>
        <patternFill>
          <bgColor rgb="FF00B050"/>
        </patternFill>
      </fill>
    </dxf>
    <dxf/>
    <dxf>
      <fill>
        <patternFill>
          <bgColor rgb="FFFF0000"/>
        </patternFill>
      </fill>
    </dxf>
    <dxf>
      <fill>
        <patternFill patternType="lightUp">
          <bgColor indexed="10"/>
        </patternFill>
      </fill>
    </dxf>
    <dxf>
      <fill>
        <patternFill patternType="lightUp">
          <bgColor indexed="10"/>
        </patternFill>
      </fill>
    </dxf>
    <dxf>
      <fill>
        <patternFill patternType="lightUp">
          <bgColor indexed="10"/>
        </patternFill>
      </fill>
    </dxf>
    <dxf>
      <fill>
        <patternFill patternType="lightUp">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ww.usace.army.mil/html/OFFICES/Ed/C/ep_current.asp#reg8" TargetMode="External" /><Relationship Id="rId2" Type="http://schemas.openxmlformats.org/officeDocument/2006/relationships/hyperlink" Target="http://www.wdol.gov/dba.aspx#14"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nww.usace.army.mil/html/OFFICES/Ed/C/ep_current.asp#reg8" TargetMode="External" /><Relationship Id="rId2" Type="http://schemas.openxmlformats.org/officeDocument/2006/relationships/hyperlink" Target="http://www.wdol.gov/dba.aspx#14" TargetMode="External" /><Relationship Id="rId3" Type="http://schemas.openxmlformats.org/officeDocument/2006/relationships/comments" Target="../comments10.xml" /><Relationship Id="rId4" Type="http://schemas.openxmlformats.org/officeDocument/2006/relationships/vmlDrawing" Target="../drawings/vmlDrawing10.vml" /><Relationship Id="rId5"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nww.usace.army.mil/html/OFFICES/Ed/C/ep_current.asp#reg8" TargetMode="External" /><Relationship Id="rId2" Type="http://schemas.openxmlformats.org/officeDocument/2006/relationships/hyperlink" Target="http://www.wdol.gov/dba.aspx#14" TargetMode="External" /><Relationship Id="rId3" Type="http://schemas.openxmlformats.org/officeDocument/2006/relationships/comments" Target="../comments2.xml" /><Relationship Id="rId4" Type="http://schemas.openxmlformats.org/officeDocument/2006/relationships/vmlDrawing" Target="../drawings/vmlDrawing2.v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nww.usace.army.mil/html/OFFICES/Ed/C/ep_current.asp#reg8" TargetMode="External" /><Relationship Id="rId2" Type="http://schemas.openxmlformats.org/officeDocument/2006/relationships/hyperlink" Target="http://www.wdol.gov/dba.aspx#14" TargetMode="External" /><Relationship Id="rId3" Type="http://schemas.openxmlformats.org/officeDocument/2006/relationships/comments" Target="../comments3.xml" /><Relationship Id="rId4" Type="http://schemas.openxmlformats.org/officeDocument/2006/relationships/vmlDrawing" Target="../drawings/vmlDrawing3.v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nww.usace.army.mil/html/OFFICES/Ed/C/ep_current.asp#reg8" TargetMode="External" /><Relationship Id="rId2" Type="http://schemas.openxmlformats.org/officeDocument/2006/relationships/hyperlink" Target="http://www.wdol.gov/dba.aspx#14" TargetMode="External" /><Relationship Id="rId3" Type="http://schemas.openxmlformats.org/officeDocument/2006/relationships/comments" Target="../comments4.xml" /><Relationship Id="rId4" Type="http://schemas.openxmlformats.org/officeDocument/2006/relationships/vmlDrawing" Target="../drawings/vmlDrawing4.v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nww.usace.army.mil/html/OFFICES/Ed/C/ep_current.asp#reg8" TargetMode="External" /><Relationship Id="rId2" Type="http://schemas.openxmlformats.org/officeDocument/2006/relationships/hyperlink" Target="http://www.wdol.gov/dba.aspx#14" TargetMode="External" /><Relationship Id="rId3" Type="http://schemas.openxmlformats.org/officeDocument/2006/relationships/comments" Target="../comments5.xml" /><Relationship Id="rId4" Type="http://schemas.openxmlformats.org/officeDocument/2006/relationships/vmlDrawing" Target="../drawings/vmlDrawing5.v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nww.usace.army.mil/html/OFFICES/Ed/C/ep_current.asp#reg8" TargetMode="External" /><Relationship Id="rId2" Type="http://schemas.openxmlformats.org/officeDocument/2006/relationships/hyperlink" Target="http://www.wdol.gov/dba.aspx#14" TargetMode="External" /><Relationship Id="rId3" Type="http://schemas.openxmlformats.org/officeDocument/2006/relationships/comments" Target="../comments6.xml" /><Relationship Id="rId4" Type="http://schemas.openxmlformats.org/officeDocument/2006/relationships/vmlDrawing" Target="../drawings/vmlDrawing6.v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nww.usace.army.mil/html/OFFICES/Ed/C/ep_current.asp#reg8" TargetMode="External" /><Relationship Id="rId2" Type="http://schemas.openxmlformats.org/officeDocument/2006/relationships/hyperlink" Target="http://www.wdol.gov/dba.aspx#14" TargetMode="External" /><Relationship Id="rId3" Type="http://schemas.openxmlformats.org/officeDocument/2006/relationships/comments" Target="../comments7.xml" /><Relationship Id="rId4" Type="http://schemas.openxmlformats.org/officeDocument/2006/relationships/vmlDrawing" Target="../drawings/vmlDrawing7.vm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nww.usace.army.mil/html/OFFICES/Ed/C/ep_current.asp#reg8" TargetMode="External" /><Relationship Id="rId2" Type="http://schemas.openxmlformats.org/officeDocument/2006/relationships/hyperlink" Target="http://www.wdol.gov/dba.aspx#14" TargetMode="External" /><Relationship Id="rId3" Type="http://schemas.openxmlformats.org/officeDocument/2006/relationships/comments" Target="../comments8.xml" /><Relationship Id="rId4" Type="http://schemas.openxmlformats.org/officeDocument/2006/relationships/vmlDrawing" Target="../drawings/vmlDrawing8.vml" /><Relationship Id="rId5"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nww.usace.army.mil/html/OFFICES/Ed/C/ep_current.asp#reg8" TargetMode="External" /><Relationship Id="rId2" Type="http://schemas.openxmlformats.org/officeDocument/2006/relationships/hyperlink" Target="http://www.wdol.gov/dba.aspx#14" TargetMode="External" /><Relationship Id="rId3" Type="http://schemas.openxmlformats.org/officeDocument/2006/relationships/comments" Target="../comments9.xml" /><Relationship Id="rId4" Type="http://schemas.openxmlformats.org/officeDocument/2006/relationships/vmlDrawing" Target="../drawings/vmlDrawing9.vml" /><Relationship Id="rId5"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AX100"/>
  <sheetViews>
    <sheetView tabSelected="1" zoomScale="67" zoomScaleNormal="67" workbookViewId="0" topLeftCell="A1">
      <pane xSplit="7" ySplit="2" topLeftCell="H12" activePane="bottomRight" state="frozen"/>
      <selection pane="topLeft" activeCell="A1" sqref="A1"/>
      <selection pane="topRight" activeCell="H1" sqref="H1"/>
      <selection pane="bottomLeft" activeCell="A3" sqref="A3"/>
      <selection pane="bottomRight" activeCell="B32" sqref="B32:E32"/>
    </sheetView>
  </sheetViews>
  <sheetFormatPr defaultColWidth="9.140625" defaultRowHeight="12.75"/>
  <cols>
    <col min="1" max="1" width="8.421875" style="1" customWidth="1"/>
    <col min="2" max="7" width="10.7109375" style="1" customWidth="1"/>
    <col min="8" max="8" width="11.28125" style="1" customWidth="1"/>
    <col min="9" max="9" width="5.7109375" style="1" customWidth="1"/>
    <col min="10" max="11" width="10.7109375" style="1" customWidth="1"/>
    <col min="12" max="12" width="11.7109375" style="1" customWidth="1"/>
    <col min="13" max="13" width="10.7109375" style="1" customWidth="1"/>
    <col min="14" max="14" width="5.7109375" style="1" customWidth="1"/>
    <col min="15" max="15" width="10.7109375" style="1" customWidth="1"/>
    <col min="16" max="16" width="11.7109375" style="1" customWidth="1"/>
    <col min="17" max="17" width="10.7109375" style="1" customWidth="1"/>
    <col min="18" max="18" width="5.7109375" style="1" customWidth="1"/>
    <col min="19" max="19" width="10.7109375" style="1" customWidth="1"/>
    <col min="20" max="21" width="11.7109375" style="1" customWidth="1"/>
    <col min="22" max="23" width="10.7109375" style="1" customWidth="1"/>
    <col min="24" max="24" width="14.421875" style="1" customWidth="1"/>
    <col min="25" max="25" width="5.7109375" style="1" customWidth="1"/>
    <col min="26" max="26" width="9.7109375" style="1" customWidth="1"/>
    <col min="27" max="27" width="5.7109375" style="1" customWidth="1"/>
    <col min="28" max="28" width="11.00390625" style="1" customWidth="1"/>
    <col min="29" max="29" width="11.7109375" style="1" customWidth="1"/>
    <col min="30" max="30" width="29.57421875" style="1" customWidth="1"/>
    <col min="31" max="31" width="24.00390625" style="1" customWidth="1"/>
    <col min="32" max="33" width="9.140625" style="1" customWidth="1"/>
    <col min="34" max="34" width="12.00390625" style="1" customWidth="1"/>
    <col min="35" max="49" width="9.140625" style="1" customWidth="1"/>
    <col min="50" max="50" width="13.00390625" style="1" customWidth="1"/>
    <col min="51" max="16384" width="9.140625" style="1" customWidth="1"/>
  </cols>
  <sheetData>
    <row r="1" spans="1:27" ht="30" customHeight="1" thickBot="1">
      <c r="A1" s="205" t="s">
        <v>3</v>
      </c>
      <c r="B1" s="206"/>
      <c r="C1" s="207"/>
      <c r="D1" s="202">
        <f>+V82</f>
        <v>0</v>
      </c>
      <c r="E1" s="203"/>
      <c r="F1" s="204"/>
      <c r="G1" s="168" t="s">
        <v>127</v>
      </c>
      <c r="H1" s="232" t="s">
        <v>179</v>
      </c>
      <c r="I1" s="232"/>
      <c r="J1" s="232"/>
      <c r="K1" s="232"/>
      <c r="L1" s="232"/>
      <c r="M1" s="232"/>
      <c r="N1" s="232"/>
      <c r="O1" s="232"/>
      <c r="P1" s="232"/>
      <c r="Q1" s="232"/>
      <c r="R1" s="232"/>
      <c r="S1" s="232"/>
      <c r="T1" s="232"/>
      <c r="U1" s="232"/>
      <c r="V1" s="232"/>
      <c r="W1" s="232"/>
      <c r="X1" s="232"/>
      <c r="Y1" s="232"/>
      <c r="Z1" s="232"/>
      <c r="AA1" s="233"/>
    </row>
    <row r="2" spans="1:50" ht="23.25" customHeight="1" thickBot="1">
      <c r="A2" s="199" t="s">
        <v>104</v>
      </c>
      <c r="B2" s="200"/>
      <c r="C2" s="201"/>
      <c r="D2" s="214">
        <v>40660</v>
      </c>
      <c r="E2" s="215"/>
      <c r="F2" s="189" t="s">
        <v>201</v>
      </c>
      <c r="G2" s="188">
        <v>0</v>
      </c>
      <c r="H2" s="234"/>
      <c r="I2" s="234"/>
      <c r="J2" s="234"/>
      <c r="K2" s="234"/>
      <c r="L2" s="234"/>
      <c r="M2" s="234"/>
      <c r="N2" s="234"/>
      <c r="O2" s="234"/>
      <c r="P2" s="234"/>
      <c r="Q2" s="234"/>
      <c r="R2" s="234"/>
      <c r="S2" s="234"/>
      <c r="T2" s="234"/>
      <c r="U2" s="234"/>
      <c r="V2" s="234"/>
      <c r="W2" s="234"/>
      <c r="X2" s="234"/>
      <c r="Y2" s="234"/>
      <c r="Z2" s="234"/>
      <c r="AA2" s="235"/>
      <c r="AN2" s="224" t="s">
        <v>58</v>
      </c>
      <c r="AO2" s="225"/>
      <c r="AP2" s="225"/>
      <c r="AQ2" s="225"/>
      <c r="AR2" s="225"/>
      <c r="AS2" s="225"/>
      <c r="AT2" s="225"/>
      <c r="AU2" s="225"/>
      <c r="AV2" s="225"/>
      <c r="AW2" s="225"/>
      <c r="AX2" s="226"/>
    </row>
    <row r="3" spans="1:50" ht="18" customHeight="1" thickBot="1">
      <c r="A3" s="208" t="s">
        <v>167</v>
      </c>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10"/>
      <c r="AN3" s="38" t="s">
        <v>35</v>
      </c>
      <c r="AO3" s="39"/>
      <c r="AP3" s="39" t="s">
        <v>27</v>
      </c>
      <c r="AQ3" s="40"/>
      <c r="AR3" s="3"/>
      <c r="AS3" s="38" t="s">
        <v>30</v>
      </c>
      <c r="AT3" s="39"/>
      <c r="AU3" s="40"/>
      <c r="AV3" s="3"/>
      <c r="AW3" s="38" t="s">
        <v>30</v>
      </c>
      <c r="AX3" s="40"/>
    </row>
    <row r="4" spans="1:50" ht="14.25" customHeight="1" thickBot="1">
      <c r="A4" s="216" t="s">
        <v>126</v>
      </c>
      <c r="B4" s="217"/>
      <c r="C4" s="218"/>
      <c r="D4" s="219">
        <f>IF(D5=0,0,D1/D5)</f>
        <v>0</v>
      </c>
      <c r="E4" s="220"/>
      <c r="F4" s="220"/>
      <c r="G4" s="169" t="str">
        <f>+G5</f>
        <v>LS</v>
      </c>
      <c r="H4" s="119"/>
      <c r="I4" s="119"/>
      <c r="J4" s="3"/>
      <c r="K4" s="3"/>
      <c r="AB4" s="13"/>
      <c r="AN4" s="41" t="s">
        <v>36</v>
      </c>
      <c r="AO4" s="42"/>
      <c r="AP4" s="42" t="s">
        <v>28</v>
      </c>
      <c r="AQ4" s="43"/>
      <c r="AR4" s="3"/>
      <c r="AS4" s="41" t="s">
        <v>60</v>
      </c>
      <c r="AT4" s="42"/>
      <c r="AU4" s="43"/>
      <c r="AV4" s="3"/>
      <c r="AW4" s="41" t="s">
        <v>70</v>
      </c>
      <c r="AX4" s="43"/>
    </row>
    <row r="5" spans="1:50" ht="14.25" customHeight="1" thickBot="1">
      <c r="A5" s="185" t="s">
        <v>128</v>
      </c>
      <c r="B5" s="186"/>
      <c r="C5" s="187"/>
      <c r="D5" s="211">
        <v>0</v>
      </c>
      <c r="E5" s="212"/>
      <c r="F5" s="213"/>
      <c r="G5" s="170" t="s">
        <v>127</v>
      </c>
      <c r="H5" s="190"/>
      <c r="I5" s="191"/>
      <c r="J5" s="27"/>
      <c r="K5" s="227" t="s">
        <v>102</v>
      </c>
      <c r="L5" s="227"/>
      <c r="M5" s="227"/>
      <c r="N5" s="227"/>
      <c r="O5" s="3"/>
      <c r="P5" s="227" t="s">
        <v>42</v>
      </c>
      <c r="Q5" s="227"/>
      <c r="R5" s="227"/>
      <c r="T5" s="227" t="s">
        <v>16</v>
      </c>
      <c r="U5" s="227"/>
      <c r="V5" s="227"/>
      <c r="X5" s="228" t="s">
        <v>122</v>
      </c>
      <c r="Y5" s="228"/>
      <c r="Z5" s="228"/>
      <c r="AA5" s="228"/>
      <c r="AB5" s="13"/>
      <c r="AN5" s="41"/>
      <c r="AO5" s="42"/>
      <c r="AP5" s="42"/>
      <c r="AQ5" s="43"/>
      <c r="AR5" s="3"/>
      <c r="AS5" s="41" t="s">
        <v>61</v>
      </c>
      <c r="AT5" s="42"/>
      <c r="AU5" s="43"/>
      <c r="AV5" s="3"/>
      <c r="AW5" s="41" t="s">
        <v>71</v>
      </c>
      <c r="AX5" s="43"/>
    </row>
    <row r="6" spans="8:50" ht="14.25" customHeight="1">
      <c r="H6" s="171"/>
      <c r="I6" s="171"/>
      <c r="J6" s="27"/>
      <c r="K6" s="229"/>
      <c r="L6" s="230"/>
      <c r="M6" s="230"/>
      <c r="N6" s="231"/>
      <c r="P6" s="229"/>
      <c r="Q6" s="230"/>
      <c r="R6" s="231"/>
      <c r="T6" s="221">
        <v>0</v>
      </c>
      <c r="U6" s="222"/>
      <c r="V6" s="223"/>
      <c r="X6" s="221">
        <v>0</v>
      </c>
      <c r="Y6" s="222"/>
      <c r="Z6" s="222"/>
      <c r="AA6" s="223"/>
      <c r="AB6" s="13"/>
      <c r="AN6" s="41" t="s">
        <v>43</v>
      </c>
      <c r="AO6" s="42"/>
      <c r="AP6" s="42" t="s">
        <v>47</v>
      </c>
      <c r="AQ6" s="43"/>
      <c r="AR6" s="3"/>
      <c r="AS6" s="41" t="s">
        <v>62</v>
      </c>
      <c r="AT6" s="42"/>
      <c r="AU6" s="43"/>
      <c r="AV6" s="3"/>
      <c r="AW6" s="41" t="s">
        <v>69</v>
      </c>
      <c r="AX6" s="43"/>
    </row>
    <row r="7" spans="1:50" ht="15" customHeight="1">
      <c r="A7" s="227" t="s">
        <v>105</v>
      </c>
      <c r="B7" s="227"/>
      <c r="D7" s="227" t="s">
        <v>111</v>
      </c>
      <c r="E7" s="227"/>
      <c r="F7" s="227"/>
      <c r="H7" s="236" t="s">
        <v>103</v>
      </c>
      <c r="I7" s="236"/>
      <c r="J7" s="27"/>
      <c r="K7" s="237" t="s">
        <v>106</v>
      </c>
      <c r="L7" s="237"/>
      <c r="M7" s="237"/>
      <c r="N7" s="237"/>
      <c r="P7" s="237" t="s">
        <v>31</v>
      </c>
      <c r="Q7" s="237"/>
      <c r="R7" s="237"/>
      <c r="T7" s="237" t="s">
        <v>17</v>
      </c>
      <c r="U7" s="237"/>
      <c r="V7" s="237"/>
      <c r="X7" s="239" t="s">
        <v>121</v>
      </c>
      <c r="Y7" s="239"/>
      <c r="Z7" s="239"/>
      <c r="AA7" s="239"/>
      <c r="AB7" s="13"/>
      <c r="AN7" s="41" t="s">
        <v>44</v>
      </c>
      <c r="AO7" s="42"/>
      <c r="AP7" s="42" t="s">
        <v>46</v>
      </c>
      <c r="AQ7" s="43"/>
      <c r="AR7" s="3"/>
      <c r="AS7" s="41" t="s">
        <v>63</v>
      </c>
      <c r="AT7" s="42"/>
      <c r="AU7" s="43"/>
      <c r="AV7" s="3"/>
      <c r="AW7" s="41" t="s">
        <v>68</v>
      </c>
      <c r="AX7" s="43"/>
    </row>
    <row r="8" spans="1:50" ht="15" customHeight="1" thickBot="1">
      <c r="A8" s="240"/>
      <c r="B8" s="241"/>
      <c r="D8" s="229"/>
      <c r="E8" s="230"/>
      <c r="F8" s="231"/>
      <c r="H8" s="240"/>
      <c r="I8" s="241"/>
      <c r="J8" s="27"/>
      <c r="K8" s="229"/>
      <c r="L8" s="230"/>
      <c r="M8" s="230"/>
      <c r="N8" s="231"/>
      <c r="P8" s="229"/>
      <c r="Q8" s="230"/>
      <c r="R8" s="231"/>
      <c r="T8" s="221">
        <v>0</v>
      </c>
      <c r="U8" s="222"/>
      <c r="V8" s="223"/>
      <c r="X8" s="221">
        <v>0</v>
      </c>
      <c r="Y8" s="222"/>
      <c r="Z8" s="222"/>
      <c r="AA8" s="223"/>
      <c r="AB8" s="13"/>
      <c r="AN8" s="41" t="s">
        <v>45</v>
      </c>
      <c r="AO8" s="42"/>
      <c r="AP8" s="42" t="s">
        <v>48</v>
      </c>
      <c r="AQ8" s="43"/>
      <c r="AR8" s="3"/>
      <c r="AS8" s="44" t="s">
        <v>64</v>
      </c>
      <c r="AT8" s="45"/>
      <c r="AU8" s="46"/>
      <c r="AV8" s="3"/>
      <c r="AW8" s="41" t="s">
        <v>72</v>
      </c>
      <c r="AX8" s="43"/>
    </row>
    <row r="9" spans="1:50" ht="15" customHeight="1" thickBot="1">
      <c r="A9" s="227" t="s">
        <v>66</v>
      </c>
      <c r="B9" s="227"/>
      <c r="D9" s="237" t="s">
        <v>124</v>
      </c>
      <c r="E9" s="237"/>
      <c r="F9" s="237"/>
      <c r="H9" s="238" t="s">
        <v>125</v>
      </c>
      <c r="I9" s="238"/>
      <c r="J9" s="3"/>
      <c r="K9" s="237" t="s">
        <v>120</v>
      </c>
      <c r="L9" s="237"/>
      <c r="M9" s="237"/>
      <c r="N9" s="237"/>
      <c r="P9" s="237" t="s">
        <v>39</v>
      </c>
      <c r="Q9" s="237"/>
      <c r="R9" s="237"/>
      <c r="T9" s="237" t="s">
        <v>18</v>
      </c>
      <c r="U9" s="237"/>
      <c r="V9" s="237"/>
      <c r="X9" s="237" t="s">
        <v>41</v>
      </c>
      <c r="Y9" s="237"/>
      <c r="Z9" s="237"/>
      <c r="AA9" s="237"/>
      <c r="AB9" s="13"/>
      <c r="AN9" s="41" t="s">
        <v>30</v>
      </c>
      <c r="AO9" s="42"/>
      <c r="AP9" s="42"/>
      <c r="AQ9" s="43"/>
      <c r="AR9" s="3"/>
      <c r="AS9" s="3"/>
      <c r="AT9" s="3"/>
      <c r="AU9" s="3"/>
      <c r="AV9" s="3"/>
      <c r="AW9" s="44" t="s">
        <v>73</v>
      </c>
      <c r="AX9" s="46"/>
    </row>
    <row r="10" spans="1:50" ht="15" customHeight="1" thickBot="1">
      <c r="A10" s="240"/>
      <c r="B10" s="241"/>
      <c r="D10" s="229"/>
      <c r="E10" s="230"/>
      <c r="F10" s="231"/>
      <c r="H10" s="240">
        <v>1</v>
      </c>
      <c r="I10" s="241"/>
      <c r="J10" s="3"/>
      <c r="K10" s="229"/>
      <c r="L10" s="230"/>
      <c r="M10" s="230"/>
      <c r="N10" s="231"/>
      <c r="P10" s="229"/>
      <c r="Q10" s="230"/>
      <c r="R10" s="231"/>
      <c r="T10" s="221">
        <v>0</v>
      </c>
      <c r="U10" s="222"/>
      <c r="V10" s="223"/>
      <c r="X10" s="221">
        <v>0</v>
      </c>
      <c r="Y10" s="222"/>
      <c r="Z10" s="222"/>
      <c r="AA10" s="223"/>
      <c r="AB10" s="13"/>
      <c r="AN10" s="41"/>
      <c r="AO10" s="42"/>
      <c r="AP10" s="42"/>
      <c r="AQ10" s="43"/>
      <c r="AR10" s="3"/>
      <c r="AS10" s="3"/>
      <c r="AT10" s="3"/>
      <c r="AU10" s="3"/>
      <c r="AV10" s="3"/>
      <c r="AW10" s="3"/>
      <c r="AX10" s="10"/>
    </row>
    <row r="11" spans="1:50" ht="15" customHeight="1" thickBot="1">
      <c r="A11" s="237" t="s">
        <v>34</v>
      </c>
      <c r="B11" s="237"/>
      <c r="D11" s="237" t="s">
        <v>37</v>
      </c>
      <c r="E11" s="237"/>
      <c r="F11" s="237"/>
      <c r="H11" s="238" t="s">
        <v>52</v>
      </c>
      <c r="I11" s="238"/>
      <c r="K11" s="237" t="s">
        <v>107</v>
      </c>
      <c r="L11" s="237"/>
      <c r="M11" s="237"/>
      <c r="N11" s="237"/>
      <c r="P11" s="237" t="s">
        <v>40</v>
      </c>
      <c r="Q11" s="237"/>
      <c r="R11" s="237"/>
      <c r="T11" s="237" t="s">
        <v>78</v>
      </c>
      <c r="U11" s="237"/>
      <c r="W11" s="111" t="s">
        <v>131</v>
      </c>
      <c r="X11" s="237" t="s">
        <v>79</v>
      </c>
      <c r="Y11" s="237"/>
      <c r="Z11" s="237"/>
      <c r="AA11" s="237"/>
      <c r="AB11" s="13"/>
      <c r="AN11" s="41" t="b">
        <f>IF(K10="Subcontractor",0)</f>
        <v>0</v>
      </c>
      <c r="AO11" s="42" t="s">
        <v>56</v>
      </c>
      <c r="AP11" s="42"/>
      <c r="AQ11" s="43"/>
      <c r="AR11" s="3"/>
      <c r="AS11" s="48" t="s">
        <v>74</v>
      </c>
      <c r="AT11" s="3"/>
      <c r="AU11" s="48">
        <f>V82-X50</f>
        <v>-1E-06</v>
      </c>
      <c r="AV11" s="3"/>
      <c r="AW11" s="178">
        <f>+V56</f>
        <v>0</v>
      </c>
      <c r="AX11" s="10"/>
    </row>
    <row r="12" spans="1:50" ht="15" customHeight="1" thickBot="1">
      <c r="A12" s="229"/>
      <c r="B12" s="231"/>
      <c r="D12" s="229" t="s">
        <v>36</v>
      </c>
      <c r="E12" s="230"/>
      <c r="F12" s="231"/>
      <c r="H12" s="240"/>
      <c r="I12" s="241"/>
      <c r="K12" s="229"/>
      <c r="L12" s="230"/>
      <c r="M12" s="230"/>
      <c r="N12" s="231"/>
      <c r="P12" s="229"/>
      <c r="Q12" s="230"/>
      <c r="R12" s="231"/>
      <c r="T12" s="221" t="s">
        <v>36</v>
      </c>
      <c r="U12" s="222"/>
      <c r="V12" s="223"/>
      <c r="W12" s="167" t="s">
        <v>35</v>
      </c>
      <c r="X12" s="229" t="s">
        <v>36</v>
      </c>
      <c r="Y12" s="230"/>
      <c r="Z12" s="230"/>
      <c r="AA12" s="231"/>
      <c r="AB12" s="13"/>
      <c r="AN12" s="44">
        <f>IF(D12="No",0)</f>
        <v>0</v>
      </c>
      <c r="AO12" s="45" t="s">
        <v>57</v>
      </c>
      <c r="AP12" s="45"/>
      <c r="AQ12" s="46"/>
      <c r="AR12" s="12"/>
      <c r="AS12" s="49" t="s">
        <v>75</v>
      </c>
      <c r="AT12" s="12"/>
      <c r="AU12" s="49">
        <f>AU11/X50</f>
        <v>-1</v>
      </c>
      <c r="AV12" s="12"/>
      <c r="AW12" s="12"/>
      <c r="AX12" s="90"/>
    </row>
    <row r="13" spans="1:28" ht="15" customHeight="1">
      <c r="A13" s="237" t="s">
        <v>33</v>
      </c>
      <c r="B13" s="237"/>
      <c r="D13" s="237" t="s">
        <v>53</v>
      </c>
      <c r="E13" s="237"/>
      <c r="F13" s="237"/>
      <c r="H13" s="237" t="s">
        <v>76</v>
      </c>
      <c r="I13" s="237"/>
      <c r="K13" s="237" t="s">
        <v>108</v>
      </c>
      <c r="L13" s="237"/>
      <c r="M13" s="237"/>
      <c r="N13" s="237"/>
      <c r="P13" s="237" t="s">
        <v>67</v>
      </c>
      <c r="Q13" s="237"/>
      <c r="R13" s="237"/>
      <c r="T13" s="227" t="s">
        <v>38</v>
      </c>
      <c r="U13" s="227"/>
      <c r="V13" s="227"/>
      <c r="W13" s="227"/>
      <c r="X13" s="227"/>
      <c r="Y13" s="227"/>
      <c r="Z13" s="227"/>
      <c r="AA13" s="227"/>
      <c r="AB13" s="13"/>
    </row>
    <row r="14" spans="1:28" ht="15" customHeight="1">
      <c r="A14" s="229"/>
      <c r="B14" s="231"/>
      <c r="D14" s="229"/>
      <c r="E14" s="230"/>
      <c r="F14" s="231"/>
      <c r="H14" s="240"/>
      <c r="I14" s="241"/>
      <c r="K14" s="229"/>
      <c r="L14" s="230"/>
      <c r="M14" s="230"/>
      <c r="N14" s="231"/>
      <c r="P14" s="229"/>
      <c r="Q14" s="230"/>
      <c r="R14" s="231"/>
      <c r="T14" s="246" t="str">
        <f ca="1">+CELL("Filename")</f>
        <v>V:\DSC Workflow\WEB SITE\NEW Workflows Site\Construction\[CM5-ModificationEstimateOfCost_6-15-11.xls]Item 1 </v>
      </c>
      <c r="U14" s="247"/>
      <c r="V14" s="247"/>
      <c r="W14" s="247"/>
      <c r="X14" s="247"/>
      <c r="Y14" s="247"/>
      <c r="Z14" s="247"/>
      <c r="AA14" s="248"/>
      <c r="AB14" s="13"/>
    </row>
    <row r="15" spans="1:28" ht="15" customHeight="1">
      <c r="A15" s="237" t="s">
        <v>123</v>
      </c>
      <c r="B15" s="237"/>
      <c r="D15" s="237" t="s">
        <v>54</v>
      </c>
      <c r="E15" s="237"/>
      <c r="F15" s="237"/>
      <c r="H15" s="238" t="s">
        <v>55</v>
      </c>
      <c r="I15" s="238"/>
      <c r="K15" s="237" t="s">
        <v>109</v>
      </c>
      <c r="L15" s="237"/>
      <c r="M15" s="237"/>
      <c r="N15" s="237"/>
      <c r="O15" s="3"/>
      <c r="P15" s="237" t="s">
        <v>59</v>
      </c>
      <c r="Q15" s="237"/>
      <c r="R15" s="237"/>
      <c r="T15" s="249"/>
      <c r="U15" s="250"/>
      <c r="V15" s="250"/>
      <c r="W15" s="250"/>
      <c r="X15" s="250"/>
      <c r="Y15" s="250"/>
      <c r="Z15" s="250"/>
      <c r="AA15" s="251"/>
      <c r="AB15" s="51"/>
    </row>
    <row r="16" spans="1:28" ht="15" customHeight="1">
      <c r="A16" s="240"/>
      <c r="B16" s="241"/>
      <c r="D16" s="229"/>
      <c r="E16" s="230"/>
      <c r="F16" s="231"/>
      <c r="H16" s="240"/>
      <c r="I16" s="241"/>
      <c r="K16" s="229"/>
      <c r="L16" s="230"/>
      <c r="M16" s="230"/>
      <c r="N16" s="231"/>
      <c r="O16" s="3"/>
      <c r="P16" s="229"/>
      <c r="Q16" s="230"/>
      <c r="R16" s="231"/>
      <c r="T16" s="252"/>
      <c r="U16" s="253"/>
      <c r="V16" s="253"/>
      <c r="W16" s="253"/>
      <c r="X16" s="253"/>
      <c r="Y16" s="253"/>
      <c r="Z16" s="253"/>
      <c r="AA16" s="254"/>
      <c r="AB16" s="51"/>
    </row>
    <row r="17" spans="1:28" ht="15" customHeight="1" thickBot="1">
      <c r="A17" s="25"/>
      <c r="B17" s="25"/>
      <c r="C17" s="47"/>
      <c r="D17" s="25"/>
      <c r="E17" s="25"/>
      <c r="F17" s="25"/>
      <c r="G17" s="25"/>
      <c r="H17" s="26"/>
      <c r="I17" s="26"/>
      <c r="J17" s="26"/>
      <c r="K17" s="26"/>
      <c r="L17" s="26"/>
      <c r="M17" s="26"/>
      <c r="N17" s="3"/>
      <c r="O17" s="3"/>
      <c r="P17" s="3"/>
      <c r="Q17" s="3"/>
      <c r="R17" s="3"/>
      <c r="S17" s="3"/>
      <c r="T17" s="3"/>
      <c r="U17" s="3"/>
      <c r="V17" s="3"/>
      <c r="W17" s="3"/>
      <c r="X17" s="3"/>
      <c r="Y17" s="3"/>
      <c r="Z17" s="3"/>
      <c r="AA17" s="3"/>
      <c r="AB17" s="3"/>
    </row>
    <row r="18" spans="1:28" ht="18.75" customHeight="1" thickBot="1">
      <c r="A18" s="52" t="s">
        <v>159</v>
      </c>
      <c r="B18" s="53"/>
      <c r="C18" s="53"/>
      <c r="D18" s="53"/>
      <c r="E18" s="53"/>
      <c r="F18" s="119"/>
      <c r="G18" s="119"/>
      <c r="H18" s="53"/>
      <c r="I18" s="53"/>
      <c r="J18" s="53"/>
      <c r="K18" s="53"/>
      <c r="L18" s="53"/>
      <c r="M18" s="53"/>
      <c r="N18" s="53"/>
      <c r="O18" s="53"/>
      <c r="P18" s="53"/>
      <c r="Q18" s="53"/>
      <c r="R18" s="53"/>
      <c r="S18" s="53"/>
      <c r="T18" s="53"/>
      <c r="U18" s="53"/>
      <c r="V18" s="53"/>
      <c r="W18" s="53"/>
      <c r="X18" s="53"/>
      <c r="Y18" s="53"/>
      <c r="Z18" s="53"/>
      <c r="AA18" s="115"/>
      <c r="AB18" s="13"/>
    </row>
    <row r="19" spans="1:28" ht="16.5" customHeight="1" thickBot="1">
      <c r="A19" s="66"/>
      <c r="B19" s="264" t="s">
        <v>11</v>
      </c>
      <c r="C19" s="265"/>
      <c r="D19" s="265"/>
      <c r="E19" s="266"/>
      <c r="F19" s="268" t="s">
        <v>133</v>
      </c>
      <c r="G19" s="269"/>
      <c r="H19" s="242" t="s">
        <v>7</v>
      </c>
      <c r="I19" s="243"/>
      <c r="J19" s="243"/>
      <c r="K19" s="243"/>
      <c r="L19" s="244"/>
      <c r="M19" s="272" t="s">
        <v>2</v>
      </c>
      <c r="N19" s="272"/>
      <c r="O19" s="272"/>
      <c r="P19" s="272"/>
      <c r="Q19" s="242" t="s">
        <v>0</v>
      </c>
      <c r="R19" s="243"/>
      <c r="S19" s="243"/>
      <c r="T19" s="244"/>
      <c r="U19" s="242" t="s">
        <v>9</v>
      </c>
      <c r="V19" s="243"/>
      <c r="W19" s="243"/>
      <c r="X19" s="244"/>
      <c r="Y19" s="113"/>
      <c r="Z19" s="114"/>
      <c r="AA19" s="122"/>
      <c r="AB19" s="13"/>
    </row>
    <row r="20" spans="1:28" ht="18" customHeight="1" thickBot="1">
      <c r="A20" s="67" t="s">
        <v>12</v>
      </c>
      <c r="B20" s="255"/>
      <c r="C20" s="256"/>
      <c r="D20" s="256"/>
      <c r="E20" s="267"/>
      <c r="F20" s="270" t="s">
        <v>132</v>
      </c>
      <c r="G20" s="271"/>
      <c r="H20" s="245" t="s">
        <v>4</v>
      </c>
      <c r="I20" s="245"/>
      <c r="J20" s="68" t="s">
        <v>51</v>
      </c>
      <c r="K20" s="127" t="s">
        <v>20</v>
      </c>
      <c r="L20" s="127" t="s">
        <v>5</v>
      </c>
      <c r="M20" s="245" t="s">
        <v>4</v>
      </c>
      <c r="N20" s="245"/>
      <c r="O20" s="127" t="s">
        <v>20</v>
      </c>
      <c r="P20" s="127" t="s">
        <v>5</v>
      </c>
      <c r="Q20" s="245" t="s">
        <v>4</v>
      </c>
      <c r="R20" s="245"/>
      <c r="S20" s="127" t="s">
        <v>20</v>
      </c>
      <c r="T20" s="127" t="s">
        <v>5</v>
      </c>
      <c r="U20" s="69" t="s">
        <v>6</v>
      </c>
      <c r="V20" s="127" t="s">
        <v>50</v>
      </c>
      <c r="W20" s="127" t="s">
        <v>15</v>
      </c>
      <c r="X20" s="127" t="s">
        <v>5</v>
      </c>
      <c r="Y20" s="255" t="s">
        <v>32</v>
      </c>
      <c r="Z20" s="256"/>
      <c r="AA20" s="257"/>
      <c r="AB20" s="13"/>
    </row>
    <row r="21" spans="1:30" ht="17.25" customHeight="1" thickBot="1">
      <c r="A21" s="70"/>
      <c r="B21" s="258" t="s">
        <v>13</v>
      </c>
      <c r="C21" s="258"/>
      <c r="D21" s="258"/>
      <c r="E21" s="258"/>
      <c r="F21" s="71"/>
      <c r="G21" s="71"/>
      <c r="H21" s="126"/>
      <c r="I21" s="126"/>
      <c r="J21" s="126"/>
      <c r="K21" s="126"/>
      <c r="L21" s="126"/>
      <c r="M21" s="126"/>
      <c r="N21" s="126"/>
      <c r="O21" s="126"/>
      <c r="P21" s="126"/>
      <c r="Q21" s="126"/>
      <c r="R21" s="126"/>
      <c r="S21" s="126"/>
      <c r="T21" s="126"/>
      <c r="U21" s="126"/>
      <c r="V21" s="126"/>
      <c r="W21" s="126"/>
      <c r="X21" s="126"/>
      <c r="Y21" s="118"/>
      <c r="Z21" s="112"/>
      <c r="AA21" s="71"/>
      <c r="AB21" s="13"/>
      <c r="AD21" s="24"/>
    </row>
    <row r="22" spans="1:35" ht="15" customHeight="1" thickBot="1">
      <c r="A22" s="72">
        <v>1</v>
      </c>
      <c r="B22" s="259"/>
      <c r="C22" s="260"/>
      <c r="D22" s="260"/>
      <c r="E22" s="260"/>
      <c r="F22" s="80">
        <v>0</v>
      </c>
      <c r="G22" s="81" t="s">
        <v>21</v>
      </c>
      <c r="H22" s="73">
        <v>0</v>
      </c>
      <c r="I22" s="74" t="s">
        <v>22</v>
      </c>
      <c r="J22" s="75">
        <f aca="true" t="shared" si="0" ref="J22:J27">IF(H22&lt;&gt;0,F22/H22,0)</f>
        <v>0</v>
      </c>
      <c r="K22" s="76">
        <v>0</v>
      </c>
      <c r="L22" s="77">
        <f aca="true" t="shared" si="1" ref="L22:L27">-K22*H22</f>
        <v>0</v>
      </c>
      <c r="M22" s="73">
        <v>0</v>
      </c>
      <c r="N22" s="74" t="s">
        <v>21</v>
      </c>
      <c r="O22" s="76">
        <v>0</v>
      </c>
      <c r="P22" s="77">
        <f aca="true" t="shared" si="2" ref="P22:P27">-O22*M22</f>
        <v>0</v>
      </c>
      <c r="Q22" s="73">
        <v>0</v>
      </c>
      <c r="R22" s="74" t="s">
        <v>21</v>
      </c>
      <c r="S22" s="76">
        <v>0</v>
      </c>
      <c r="T22" s="77">
        <f aca="true" t="shared" si="3" ref="T22:T27">-S22*Q22</f>
        <v>0</v>
      </c>
      <c r="U22" s="78">
        <f>+T22+P22+L22</f>
        <v>0</v>
      </c>
      <c r="V22" s="79">
        <f aca="true" t="shared" si="4" ref="V22:V27">SUM($T$10+$T$8+$T$6)</f>
        <v>0</v>
      </c>
      <c r="W22" s="78">
        <f>U22*V22</f>
        <v>0</v>
      </c>
      <c r="X22" s="152">
        <f>W22+U22</f>
        <v>0</v>
      </c>
      <c r="Y22" s="261">
        <f aca="true" t="shared" si="5" ref="Y22:Y27">IF(F22=0,0,X22/F22)</f>
        <v>0</v>
      </c>
      <c r="Z22" s="261"/>
      <c r="AA22" s="146" t="str">
        <f aca="true" t="shared" si="6" ref="AA22:AA27">+G22</f>
        <v>sf</v>
      </c>
      <c r="AB22" s="13"/>
      <c r="AH22" s="7"/>
      <c r="AI22" s="8"/>
    </row>
    <row r="23" spans="1:35" ht="15" customHeight="1" thickBot="1">
      <c r="A23" s="82">
        <v>2</v>
      </c>
      <c r="B23" s="262"/>
      <c r="C23" s="263"/>
      <c r="D23" s="263"/>
      <c r="E23" s="263"/>
      <c r="F23" s="94">
        <v>0</v>
      </c>
      <c r="G23" s="95" t="s">
        <v>21</v>
      </c>
      <c r="H23" s="83">
        <v>0</v>
      </c>
      <c r="I23" s="84" t="s">
        <v>22</v>
      </c>
      <c r="J23" s="75">
        <f t="shared" si="0"/>
        <v>0</v>
      </c>
      <c r="K23" s="85">
        <v>0</v>
      </c>
      <c r="L23" s="77">
        <f t="shared" si="1"/>
        <v>0</v>
      </c>
      <c r="M23" s="83">
        <v>0</v>
      </c>
      <c r="N23" s="84" t="s">
        <v>21</v>
      </c>
      <c r="O23" s="85">
        <v>0</v>
      </c>
      <c r="P23" s="77">
        <f t="shared" si="2"/>
        <v>0</v>
      </c>
      <c r="Q23" s="83">
        <v>0</v>
      </c>
      <c r="R23" s="84" t="s">
        <v>21</v>
      </c>
      <c r="S23" s="85">
        <v>0</v>
      </c>
      <c r="T23" s="77">
        <f t="shared" si="3"/>
        <v>0</v>
      </c>
      <c r="U23" s="78">
        <f aca="true" t="shared" si="7" ref="U23:U49">+T23+P23+L23</f>
        <v>0</v>
      </c>
      <c r="V23" s="79">
        <f t="shared" si="4"/>
        <v>0</v>
      </c>
      <c r="W23" s="78">
        <f aca="true" t="shared" si="8" ref="W23:W49">U23*V23</f>
        <v>0</v>
      </c>
      <c r="X23" s="153">
        <f aca="true" t="shared" si="9" ref="X23:X49">W23+U23</f>
        <v>0</v>
      </c>
      <c r="Y23" s="261">
        <f t="shared" si="5"/>
        <v>0</v>
      </c>
      <c r="Z23" s="261"/>
      <c r="AA23" s="146" t="str">
        <f t="shared" si="6"/>
        <v>sf</v>
      </c>
      <c r="AB23" s="13"/>
      <c r="AH23" s="7"/>
      <c r="AI23" s="8"/>
    </row>
    <row r="24" spans="1:28" ht="15" customHeight="1" thickBot="1">
      <c r="A24" s="82">
        <v>3</v>
      </c>
      <c r="B24" s="273"/>
      <c r="C24" s="263"/>
      <c r="D24" s="263"/>
      <c r="E24" s="263"/>
      <c r="F24" s="94">
        <v>0</v>
      </c>
      <c r="G24" s="95" t="s">
        <v>21</v>
      </c>
      <c r="H24" s="83">
        <v>0</v>
      </c>
      <c r="I24" s="84" t="s">
        <v>22</v>
      </c>
      <c r="J24" s="75">
        <f t="shared" si="0"/>
        <v>0</v>
      </c>
      <c r="K24" s="85">
        <v>0</v>
      </c>
      <c r="L24" s="77">
        <f t="shared" si="1"/>
        <v>0</v>
      </c>
      <c r="M24" s="83">
        <v>0</v>
      </c>
      <c r="N24" s="84" t="s">
        <v>21</v>
      </c>
      <c r="O24" s="85">
        <v>0</v>
      </c>
      <c r="P24" s="77">
        <f t="shared" si="2"/>
        <v>0</v>
      </c>
      <c r="Q24" s="83">
        <v>0</v>
      </c>
      <c r="R24" s="84" t="s">
        <v>21</v>
      </c>
      <c r="S24" s="85">
        <v>0</v>
      </c>
      <c r="T24" s="77">
        <f t="shared" si="3"/>
        <v>0</v>
      </c>
      <c r="U24" s="78">
        <f t="shared" si="7"/>
        <v>0</v>
      </c>
      <c r="V24" s="79">
        <f t="shared" si="4"/>
        <v>0</v>
      </c>
      <c r="W24" s="78">
        <f t="shared" si="8"/>
        <v>0</v>
      </c>
      <c r="X24" s="153">
        <f t="shared" si="9"/>
        <v>0</v>
      </c>
      <c r="Y24" s="261">
        <f t="shared" si="5"/>
        <v>0</v>
      </c>
      <c r="Z24" s="261"/>
      <c r="AA24" s="146" t="str">
        <f t="shared" si="6"/>
        <v>sf</v>
      </c>
      <c r="AB24" s="13"/>
    </row>
    <row r="25" spans="1:28" ht="15" customHeight="1" thickBot="1">
      <c r="A25" s="82">
        <v>4</v>
      </c>
      <c r="B25" s="262"/>
      <c r="C25" s="263"/>
      <c r="D25" s="263"/>
      <c r="E25" s="263"/>
      <c r="F25" s="94">
        <v>0</v>
      </c>
      <c r="G25" s="95" t="s">
        <v>21</v>
      </c>
      <c r="H25" s="83">
        <v>0</v>
      </c>
      <c r="I25" s="84" t="s">
        <v>22</v>
      </c>
      <c r="J25" s="75">
        <f t="shared" si="0"/>
        <v>0</v>
      </c>
      <c r="K25" s="85">
        <v>0</v>
      </c>
      <c r="L25" s="77">
        <f t="shared" si="1"/>
        <v>0</v>
      </c>
      <c r="M25" s="83">
        <v>0</v>
      </c>
      <c r="N25" s="84" t="s">
        <v>21</v>
      </c>
      <c r="O25" s="85">
        <v>0</v>
      </c>
      <c r="P25" s="77">
        <f t="shared" si="2"/>
        <v>0</v>
      </c>
      <c r="Q25" s="83">
        <v>0</v>
      </c>
      <c r="R25" s="84" t="s">
        <v>21</v>
      </c>
      <c r="S25" s="85">
        <v>0</v>
      </c>
      <c r="T25" s="77">
        <f t="shared" si="3"/>
        <v>0</v>
      </c>
      <c r="U25" s="78">
        <f t="shared" si="7"/>
        <v>0</v>
      </c>
      <c r="V25" s="79">
        <f t="shared" si="4"/>
        <v>0</v>
      </c>
      <c r="W25" s="78">
        <f t="shared" si="8"/>
        <v>0</v>
      </c>
      <c r="X25" s="153">
        <f t="shared" si="9"/>
        <v>0</v>
      </c>
      <c r="Y25" s="261">
        <f t="shared" si="5"/>
        <v>0</v>
      </c>
      <c r="Z25" s="261"/>
      <c r="AA25" s="146" t="str">
        <f t="shared" si="6"/>
        <v>sf</v>
      </c>
      <c r="AB25" s="13"/>
    </row>
    <row r="26" spans="1:35" ht="15" customHeight="1" thickBot="1">
      <c r="A26" s="82">
        <v>5</v>
      </c>
      <c r="B26" s="273"/>
      <c r="C26" s="263"/>
      <c r="D26" s="263"/>
      <c r="E26" s="263"/>
      <c r="F26" s="94">
        <v>0</v>
      </c>
      <c r="G26" s="95" t="s">
        <v>21</v>
      </c>
      <c r="H26" s="83">
        <v>0</v>
      </c>
      <c r="I26" s="84" t="s">
        <v>22</v>
      </c>
      <c r="J26" s="75">
        <f t="shared" si="0"/>
        <v>0</v>
      </c>
      <c r="K26" s="85">
        <v>0</v>
      </c>
      <c r="L26" s="77">
        <f t="shared" si="1"/>
        <v>0</v>
      </c>
      <c r="M26" s="83">
        <v>0</v>
      </c>
      <c r="N26" s="84" t="s">
        <v>21</v>
      </c>
      <c r="O26" s="85">
        <v>0</v>
      </c>
      <c r="P26" s="77">
        <f t="shared" si="2"/>
        <v>0</v>
      </c>
      <c r="Q26" s="83">
        <v>0</v>
      </c>
      <c r="R26" s="84" t="s">
        <v>21</v>
      </c>
      <c r="S26" s="85">
        <v>0</v>
      </c>
      <c r="T26" s="77">
        <f t="shared" si="3"/>
        <v>0</v>
      </c>
      <c r="U26" s="78">
        <f t="shared" si="7"/>
        <v>0</v>
      </c>
      <c r="V26" s="79">
        <f t="shared" si="4"/>
        <v>0</v>
      </c>
      <c r="W26" s="78">
        <f t="shared" si="8"/>
        <v>0</v>
      </c>
      <c r="X26" s="153">
        <f t="shared" si="9"/>
        <v>0</v>
      </c>
      <c r="Y26" s="261">
        <f t="shared" si="5"/>
        <v>0</v>
      </c>
      <c r="Z26" s="261"/>
      <c r="AA26" s="146" t="str">
        <f t="shared" si="6"/>
        <v>sf</v>
      </c>
      <c r="AB26" s="13"/>
      <c r="AI26" s="6"/>
    </row>
    <row r="27" spans="1:35" ht="15" customHeight="1" thickBot="1">
      <c r="A27" s="82">
        <v>6</v>
      </c>
      <c r="B27" s="262"/>
      <c r="C27" s="263"/>
      <c r="D27" s="263"/>
      <c r="E27" s="263"/>
      <c r="F27" s="94">
        <v>0</v>
      </c>
      <c r="G27" s="133" t="s">
        <v>21</v>
      </c>
      <c r="H27" s="83">
        <v>0</v>
      </c>
      <c r="I27" s="84" t="s">
        <v>22</v>
      </c>
      <c r="J27" s="75">
        <f t="shared" si="0"/>
        <v>0</v>
      </c>
      <c r="K27" s="85">
        <v>0</v>
      </c>
      <c r="L27" s="77">
        <f t="shared" si="1"/>
        <v>0</v>
      </c>
      <c r="M27" s="83">
        <v>0</v>
      </c>
      <c r="N27" s="84" t="s">
        <v>21</v>
      </c>
      <c r="O27" s="85">
        <v>0</v>
      </c>
      <c r="P27" s="77">
        <f t="shared" si="2"/>
        <v>0</v>
      </c>
      <c r="Q27" s="83">
        <v>0</v>
      </c>
      <c r="R27" s="84" t="s">
        <v>21</v>
      </c>
      <c r="S27" s="85">
        <v>0</v>
      </c>
      <c r="T27" s="77">
        <f t="shared" si="3"/>
        <v>0</v>
      </c>
      <c r="U27" s="78">
        <f>+T27+P27+L27</f>
        <v>0</v>
      </c>
      <c r="V27" s="79">
        <f t="shared" si="4"/>
        <v>0</v>
      </c>
      <c r="W27" s="78">
        <f>U27*V27</f>
        <v>0</v>
      </c>
      <c r="X27" s="153">
        <f>W27+U27</f>
        <v>0</v>
      </c>
      <c r="Y27" s="261">
        <f t="shared" si="5"/>
        <v>0</v>
      </c>
      <c r="Z27" s="261"/>
      <c r="AA27" s="146" t="str">
        <f t="shared" si="6"/>
        <v>sf</v>
      </c>
      <c r="AB27" s="13"/>
      <c r="AI27" s="6"/>
    </row>
    <row r="28" spans="1:35" ht="15" customHeight="1" thickBot="1">
      <c r="A28" s="70"/>
      <c r="B28" s="274" t="s">
        <v>14</v>
      </c>
      <c r="C28" s="274"/>
      <c r="D28" s="274"/>
      <c r="E28" s="274"/>
      <c r="F28" s="89"/>
      <c r="G28" s="89"/>
      <c r="H28" s="88"/>
      <c r="I28" s="88"/>
      <c r="J28" s="88"/>
      <c r="K28" s="88"/>
      <c r="L28" s="88"/>
      <c r="M28" s="88"/>
      <c r="N28" s="88"/>
      <c r="O28" s="88"/>
      <c r="P28" s="88"/>
      <c r="Q28" s="88"/>
      <c r="R28" s="88"/>
      <c r="S28" s="88"/>
      <c r="T28" s="88"/>
      <c r="U28" s="88"/>
      <c r="V28" s="88"/>
      <c r="W28" s="88"/>
      <c r="X28" s="154"/>
      <c r="Y28" s="156"/>
      <c r="Z28" s="157"/>
      <c r="AA28" s="155"/>
      <c r="AB28" s="13"/>
      <c r="AI28" s="8"/>
    </row>
    <row r="29" spans="1:30" ht="15" customHeight="1" thickBot="1">
      <c r="A29" s="82">
        <v>7</v>
      </c>
      <c r="B29" s="273"/>
      <c r="C29" s="263"/>
      <c r="D29" s="263"/>
      <c r="E29" s="263"/>
      <c r="F29" s="94">
        <v>0</v>
      </c>
      <c r="G29" s="95" t="s">
        <v>21</v>
      </c>
      <c r="H29" s="73">
        <v>0</v>
      </c>
      <c r="I29" s="74" t="s">
        <v>22</v>
      </c>
      <c r="J29" s="75">
        <f aca="true" t="shared" si="10" ref="J29:J42">IF(H29&lt;&gt;0,F29/H29,0)</f>
        <v>0</v>
      </c>
      <c r="K29" s="76">
        <v>0</v>
      </c>
      <c r="L29" s="77">
        <f aca="true" t="shared" si="11" ref="L29:L49">K29*H29</f>
        <v>0</v>
      </c>
      <c r="M29" s="86">
        <v>0</v>
      </c>
      <c r="N29" s="84" t="s">
        <v>21</v>
      </c>
      <c r="O29" s="76">
        <v>0</v>
      </c>
      <c r="P29" s="77">
        <f aca="true" t="shared" si="12" ref="P29:P48">O29*M29</f>
        <v>0</v>
      </c>
      <c r="Q29" s="86">
        <v>0</v>
      </c>
      <c r="R29" s="84" t="s">
        <v>21</v>
      </c>
      <c r="S29" s="76">
        <v>0</v>
      </c>
      <c r="T29" s="77">
        <f aca="true" t="shared" si="13" ref="T29:T49">S29*Q29</f>
        <v>0</v>
      </c>
      <c r="U29" s="78">
        <f t="shared" si="7"/>
        <v>0</v>
      </c>
      <c r="V29" s="79">
        <f aca="true" t="shared" si="14" ref="V29:V42">SUM($T$10+$T$8+$T$6)</f>
        <v>0</v>
      </c>
      <c r="W29" s="78">
        <f t="shared" si="8"/>
        <v>0</v>
      </c>
      <c r="X29" s="153">
        <f t="shared" si="9"/>
        <v>0</v>
      </c>
      <c r="Y29" s="261">
        <f aca="true" t="shared" si="15" ref="Y29:Y42">IF(F29=0,0,X29/F29)</f>
        <v>0</v>
      </c>
      <c r="Z29" s="261"/>
      <c r="AA29" s="146" t="str">
        <f aca="true" t="shared" si="16" ref="AA29:AA42">+G29</f>
        <v>sf</v>
      </c>
      <c r="AB29" s="13"/>
      <c r="AD29" s="14"/>
    </row>
    <row r="30" spans="1:34" ht="15" customHeight="1" thickBot="1">
      <c r="A30" s="82">
        <v>8</v>
      </c>
      <c r="B30" s="273"/>
      <c r="C30" s="263"/>
      <c r="D30" s="263"/>
      <c r="E30" s="263"/>
      <c r="F30" s="94">
        <v>0</v>
      </c>
      <c r="G30" s="95" t="s">
        <v>21</v>
      </c>
      <c r="H30" s="73">
        <v>0</v>
      </c>
      <c r="I30" s="74" t="s">
        <v>22</v>
      </c>
      <c r="J30" s="75">
        <f t="shared" si="10"/>
        <v>0</v>
      </c>
      <c r="K30" s="76">
        <v>0</v>
      </c>
      <c r="L30" s="77">
        <f t="shared" si="11"/>
        <v>0</v>
      </c>
      <c r="M30" s="86">
        <v>0</v>
      </c>
      <c r="N30" s="84" t="s">
        <v>21</v>
      </c>
      <c r="O30" s="76">
        <v>0</v>
      </c>
      <c r="P30" s="77">
        <f t="shared" si="12"/>
        <v>0</v>
      </c>
      <c r="Q30" s="86">
        <v>0</v>
      </c>
      <c r="R30" s="84" t="s">
        <v>21</v>
      </c>
      <c r="S30" s="76">
        <v>0</v>
      </c>
      <c r="T30" s="77">
        <f t="shared" si="13"/>
        <v>0</v>
      </c>
      <c r="U30" s="78">
        <f t="shared" si="7"/>
        <v>0</v>
      </c>
      <c r="V30" s="79">
        <f t="shared" si="14"/>
        <v>0</v>
      </c>
      <c r="W30" s="78">
        <f t="shared" si="8"/>
        <v>0</v>
      </c>
      <c r="X30" s="153">
        <f t="shared" si="9"/>
        <v>0</v>
      </c>
      <c r="Y30" s="261">
        <f t="shared" si="15"/>
        <v>0</v>
      </c>
      <c r="Z30" s="261"/>
      <c r="AA30" s="146" t="str">
        <f t="shared" si="16"/>
        <v>sf</v>
      </c>
      <c r="AB30" s="13"/>
      <c r="AD30" s="14"/>
      <c r="AH30" s="6"/>
    </row>
    <row r="31" spans="1:34" ht="15" customHeight="1" thickBot="1">
      <c r="A31" s="82">
        <v>9</v>
      </c>
      <c r="B31" s="273"/>
      <c r="C31" s="263"/>
      <c r="D31" s="263"/>
      <c r="E31" s="263"/>
      <c r="F31" s="94">
        <v>0</v>
      </c>
      <c r="G31" s="95" t="s">
        <v>21</v>
      </c>
      <c r="H31" s="73">
        <v>0</v>
      </c>
      <c r="I31" s="74" t="s">
        <v>22</v>
      </c>
      <c r="J31" s="75">
        <f t="shared" si="10"/>
        <v>0</v>
      </c>
      <c r="K31" s="76">
        <v>0</v>
      </c>
      <c r="L31" s="77">
        <f t="shared" si="11"/>
        <v>0</v>
      </c>
      <c r="M31" s="86">
        <v>0</v>
      </c>
      <c r="N31" s="84" t="s">
        <v>21</v>
      </c>
      <c r="O31" s="76">
        <v>0</v>
      </c>
      <c r="P31" s="77">
        <f t="shared" si="12"/>
        <v>0</v>
      </c>
      <c r="Q31" s="86">
        <v>0</v>
      </c>
      <c r="R31" s="84" t="s">
        <v>21</v>
      </c>
      <c r="S31" s="76">
        <v>0</v>
      </c>
      <c r="T31" s="77">
        <f t="shared" si="13"/>
        <v>0</v>
      </c>
      <c r="U31" s="78">
        <f t="shared" si="7"/>
        <v>0</v>
      </c>
      <c r="V31" s="79">
        <f t="shared" si="14"/>
        <v>0</v>
      </c>
      <c r="W31" s="78">
        <f t="shared" si="8"/>
        <v>0</v>
      </c>
      <c r="X31" s="153">
        <f t="shared" si="9"/>
        <v>0</v>
      </c>
      <c r="Y31" s="261">
        <f t="shared" si="15"/>
        <v>0</v>
      </c>
      <c r="Z31" s="261"/>
      <c r="AA31" s="146" t="str">
        <f t="shared" si="16"/>
        <v>sf</v>
      </c>
      <c r="AB31" s="13"/>
      <c r="AH31" s="7"/>
    </row>
    <row r="32" spans="1:28" ht="15" customHeight="1" thickBot="1">
      <c r="A32" s="82">
        <v>10</v>
      </c>
      <c r="B32" s="273"/>
      <c r="C32" s="263"/>
      <c r="D32" s="263"/>
      <c r="E32" s="263"/>
      <c r="F32" s="94">
        <v>0</v>
      </c>
      <c r="G32" s="95" t="s">
        <v>21</v>
      </c>
      <c r="H32" s="73">
        <v>0</v>
      </c>
      <c r="I32" s="74" t="s">
        <v>22</v>
      </c>
      <c r="J32" s="75">
        <f t="shared" si="10"/>
        <v>0</v>
      </c>
      <c r="K32" s="76">
        <v>0</v>
      </c>
      <c r="L32" s="77">
        <f t="shared" si="11"/>
        <v>0</v>
      </c>
      <c r="M32" s="86">
        <v>0</v>
      </c>
      <c r="N32" s="84" t="s">
        <v>21</v>
      </c>
      <c r="O32" s="76">
        <v>0</v>
      </c>
      <c r="P32" s="77">
        <f t="shared" si="12"/>
        <v>0</v>
      </c>
      <c r="Q32" s="86">
        <v>0</v>
      </c>
      <c r="R32" s="84" t="s">
        <v>21</v>
      </c>
      <c r="S32" s="76">
        <v>0</v>
      </c>
      <c r="T32" s="77">
        <f t="shared" si="13"/>
        <v>0</v>
      </c>
      <c r="U32" s="78">
        <f t="shared" si="7"/>
        <v>0</v>
      </c>
      <c r="V32" s="79">
        <f t="shared" si="14"/>
        <v>0</v>
      </c>
      <c r="W32" s="78">
        <f t="shared" si="8"/>
        <v>0</v>
      </c>
      <c r="X32" s="153">
        <f t="shared" si="9"/>
        <v>0</v>
      </c>
      <c r="Y32" s="261">
        <f t="shared" si="15"/>
        <v>0</v>
      </c>
      <c r="Z32" s="261"/>
      <c r="AA32" s="146" t="str">
        <f t="shared" si="16"/>
        <v>sf</v>
      </c>
      <c r="AB32" s="13"/>
    </row>
    <row r="33" spans="1:30" ht="15" customHeight="1" thickBot="1">
      <c r="A33" s="82">
        <v>11</v>
      </c>
      <c r="B33" s="273"/>
      <c r="C33" s="263"/>
      <c r="D33" s="263"/>
      <c r="E33" s="263"/>
      <c r="F33" s="94">
        <v>0</v>
      </c>
      <c r="G33" s="95" t="s">
        <v>21</v>
      </c>
      <c r="H33" s="73">
        <v>0</v>
      </c>
      <c r="I33" s="74" t="s">
        <v>22</v>
      </c>
      <c r="J33" s="75">
        <f t="shared" si="10"/>
        <v>0</v>
      </c>
      <c r="K33" s="76">
        <v>0</v>
      </c>
      <c r="L33" s="77">
        <f t="shared" si="11"/>
        <v>0</v>
      </c>
      <c r="M33" s="86">
        <v>0</v>
      </c>
      <c r="N33" s="84" t="s">
        <v>21</v>
      </c>
      <c r="O33" s="76">
        <v>0</v>
      </c>
      <c r="P33" s="77">
        <f t="shared" si="12"/>
        <v>0</v>
      </c>
      <c r="Q33" s="86">
        <v>0</v>
      </c>
      <c r="R33" s="84" t="s">
        <v>21</v>
      </c>
      <c r="S33" s="76">
        <v>0</v>
      </c>
      <c r="T33" s="77">
        <f t="shared" si="13"/>
        <v>0</v>
      </c>
      <c r="U33" s="78">
        <f t="shared" si="7"/>
        <v>0</v>
      </c>
      <c r="V33" s="79">
        <f t="shared" si="14"/>
        <v>0</v>
      </c>
      <c r="W33" s="78">
        <f t="shared" si="8"/>
        <v>0</v>
      </c>
      <c r="X33" s="153">
        <f t="shared" si="9"/>
        <v>0</v>
      </c>
      <c r="Y33" s="261">
        <f t="shared" si="15"/>
        <v>0</v>
      </c>
      <c r="Z33" s="261"/>
      <c r="AA33" s="146" t="str">
        <f t="shared" si="16"/>
        <v>sf</v>
      </c>
      <c r="AB33" s="13"/>
      <c r="AD33" s="14"/>
    </row>
    <row r="34" spans="1:30" ht="15" customHeight="1" thickBot="1">
      <c r="A34" s="82">
        <v>12</v>
      </c>
      <c r="B34" s="273"/>
      <c r="C34" s="263"/>
      <c r="D34" s="263"/>
      <c r="E34" s="263"/>
      <c r="F34" s="94">
        <v>0</v>
      </c>
      <c r="G34" s="95" t="s">
        <v>21</v>
      </c>
      <c r="H34" s="73">
        <v>0</v>
      </c>
      <c r="I34" s="74" t="s">
        <v>22</v>
      </c>
      <c r="J34" s="75">
        <f t="shared" si="10"/>
        <v>0</v>
      </c>
      <c r="K34" s="76">
        <v>0</v>
      </c>
      <c r="L34" s="77">
        <f t="shared" si="11"/>
        <v>0</v>
      </c>
      <c r="M34" s="86">
        <v>0</v>
      </c>
      <c r="N34" s="84" t="s">
        <v>21</v>
      </c>
      <c r="O34" s="76">
        <v>0</v>
      </c>
      <c r="P34" s="77">
        <f t="shared" si="12"/>
        <v>0</v>
      </c>
      <c r="Q34" s="86">
        <v>0</v>
      </c>
      <c r="R34" s="84" t="s">
        <v>21</v>
      </c>
      <c r="S34" s="76">
        <v>0</v>
      </c>
      <c r="T34" s="77">
        <f t="shared" si="13"/>
        <v>0</v>
      </c>
      <c r="U34" s="78">
        <f t="shared" si="7"/>
        <v>0</v>
      </c>
      <c r="V34" s="79">
        <f t="shared" si="14"/>
        <v>0</v>
      </c>
      <c r="W34" s="78">
        <f t="shared" si="8"/>
        <v>0</v>
      </c>
      <c r="X34" s="153">
        <f t="shared" si="9"/>
        <v>0</v>
      </c>
      <c r="Y34" s="261">
        <f t="shared" si="15"/>
        <v>0</v>
      </c>
      <c r="Z34" s="261"/>
      <c r="AA34" s="146" t="str">
        <f t="shared" si="16"/>
        <v>sf</v>
      </c>
      <c r="AB34" s="13"/>
      <c r="AD34" s="14"/>
    </row>
    <row r="35" spans="1:30" ht="15" customHeight="1" thickBot="1">
      <c r="A35" s="82">
        <v>13</v>
      </c>
      <c r="B35" s="273"/>
      <c r="C35" s="263"/>
      <c r="D35" s="263"/>
      <c r="E35" s="263"/>
      <c r="F35" s="94">
        <v>0</v>
      </c>
      <c r="G35" s="95" t="s">
        <v>21</v>
      </c>
      <c r="H35" s="73">
        <v>0</v>
      </c>
      <c r="I35" s="74" t="s">
        <v>22</v>
      </c>
      <c r="J35" s="75">
        <f t="shared" si="10"/>
        <v>0</v>
      </c>
      <c r="K35" s="76">
        <v>0</v>
      </c>
      <c r="L35" s="77">
        <f t="shared" si="11"/>
        <v>0</v>
      </c>
      <c r="M35" s="86">
        <v>0</v>
      </c>
      <c r="N35" s="84" t="s">
        <v>21</v>
      </c>
      <c r="O35" s="76">
        <v>0</v>
      </c>
      <c r="P35" s="77">
        <f t="shared" si="12"/>
        <v>0</v>
      </c>
      <c r="Q35" s="86">
        <v>0</v>
      </c>
      <c r="R35" s="84" t="s">
        <v>21</v>
      </c>
      <c r="S35" s="76">
        <v>0</v>
      </c>
      <c r="T35" s="77">
        <f t="shared" si="13"/>
        <v>0</v>
      </c>
      <c r="U35" s="78">
        <f t="shared" si="7"/>
        <v>0</v>
      </c>
      <c r="V35" s="79">
        <f t="shared" si="14"/>
        <v>0</v>
      </c>
      <c r="W35" s="78">
        <f t="shared" si="8"/>
        <v>0</v>
      </c>
      <c r="X35" s="153">
        <f t="shared" si="9"/>
        <v>0</v>
      </c>
      <c r="Y35" s="261">
        <f t="shared" si="15"/>
        <v>0</v>
      </c>
      <c r="Z35" s="261"/>
      <c r="AA35" s="146" t="str">
        <f t="shared" si="16"/>
        <v>sf</v>
      </c>
      <c r="AB35" s="13"/>
      <c r="AD35" s="14"/>
    </row>
    <row r="36" spans="1:28" ht="15" customHeight="1" thickBot="1">
      <c r="A36" s="82">
        <v>14</v>
      </c>
      <c r="B36" s="273"/>
      <c r="C36" s="263"/>
      <c r="D36" s="263"/>
      <c r="E36" s="263"/>
      <c r="F36" s="94">
        <v>0</v>
      </c>
      <c r="G36" s="95" t="s">
        <v>21</v>
      </c>
      <c r="H36" s="73">
        <v>0</v>
      </c>
      <c r="I36" s="74" t="s">
        <v>22</v>
      </c>
      <c r="J36" s="75">
        <f t="shared" si="10"/>
        <v>0</v>
      </c>
      <c r="K36" s="76">
        <v>1</v>
      </c>
      <c r="L36" s="77">
        <f t="shared" si="11"/>
        <v>0</v>
      </c>
      <c r="M36" s="86">
        <v>0</v>
      </c>
      <c r="N36" s="84" t="s">
        <v>21</v>
      </c>
      <c r="O36" s="76">
        <v>0</v>
      </c>
      <c r="P36" s="77">
        <f t="shared" si="12"/>
        <v>0</v>
      </c>
      <c r="Q36" s="86">
        <v>0</v>
      </c>
      <c r="R36" s="84" t="s">
        <v>21</v>
      </c>
      <c r="S36" s="76">
        <v>0</v>
      </c>
      <c r="T36" s="77">
        <f t="shared" si="13"/>
        <v>0</v>
      </c>
      <c r="U36" s="78">
        <f t="shared" si="7"/>
        <v>0</v>
      </c>
      <c r="V36" s="79">
        <f t="shared" si="14"/>
        <v>0</v>
      </c>
      <c r="W36" s="78">
        <f t="shared" si="8"/>
        <v>0</v>
      </c>
      <c r="X36" s="153">
        <f t="shared" si="9"/>
        <v>0</v>
      </c>
      <c r="Y36" s="261">
        <f t="shared" si="15"/>
        <v>0</v>
      </c>
      <c r="Z36" s="261"/>
      <c r="AA36" s="146" t="str">
        <f t="shared" si="16"/>
        <v>sf</v>
      </c>
      <c r="AB36" s="13"/>
    </row>
    <row r="37" spans="1:28" ht="15" customHeight="1" thickBot="1">
      <c r="A37" s="82">
        <v>15</v>
      </c>
      <c r="B37" s="273"/>
      <c r="C37" s="263"/>
      <c r="D37" s="263"/>
      <c r="E37" s="263"/>
      <c r="F37" s="94">
        <v>0</v>
      </c>
      <c r="G37" s="95" t="s">
        <v>21</v>
      </c>
      <c r="H37" s="73">
        <v>0</v>
      </c>
      <c r="I37" s="74" t="s">
        <v>22</v>
      </c>
      <c r="J37" s="75">
        <f t="shared" si="10"/>
        <v>0</v>
      </c>
      <c r="K37" s="76">
        <v>0</v>
      </c>
      <c r="L37" s="77">
        <f t="shared" si="11"/>
        <v>0</v>
      </c>
      <c r="M37" s="86">
        <v>0</v>
      </c>
      <c r="N37" s="84" t="s">
        <v>21</v>
      </c>
      <c r="O37" s="76">
        <v>0</v>
      </c>
      <c r="P37" s="77">
        <f t="shared" si="12"/>
        <v>0</v>
      </c>
      <c r="Q37" s="86">
        <v>0</v>
      </c>
      <c r="R37" s="84" t="s">
        <v>21</v>
      </c>
      <c r="S37" s="76">
        <v>0</v>
      </c>
      <c r="T37" s="77">
        <f t="shared" si="13"/>
        <v>0</v>
      </c>
      <c r="U37" s="78">
        <f t="shared" si="7"/>
        <v>0</v>
      </c>
      <c r="V37" s="79">
        <f t="shared" si="14"/>
        <v>0</v>
      </c>
      <c r="W37" s="78">
        <f t="shared" si="8"/>
        <v>0</v>
      </c>
      <c r="X37" s="153">
        <f t="shared" si="9"/>
        <v>0</v>
      </c>
      <c r="Y37" s="261">
        <f t="shared" si="15"/>
        <v>0</v>
      </c>
      <c r="Z37" s="261"/>
      <c r="AA37" s="146" t="str">
        <f t="shared" si="16"/>
        <v>sf</v>
      </c>
      <c r="AB37" s="13"/>
    </row>
    <row r="38" spans="1:30" ht="15" customHeight="1" thickBot="1">
      <c r="A38" s="82">
        <v>16</v>
      </c>
      <c r="B38" s="273"/>
      <c r="C38" s="263"/>
      <c r="D38" s="263"/>
      <c r="E38" s="263"/>
      <c r="F38" s="94">
        <v>0</v>
      </c>
      <c r="G38" s="95" t="s">
        <v>21</v>
      </c>
      <c r="H38" s="73">
        <v>0</v>
      </c>
      <c r="I38" s="74" t="s">
        <v>22</v>
      </c>
      <c r="J38" s="75">
        <f t="shared" si="10"/>
        <v>0</v>
      </c>
      <c r="K38" s="76">
        <v>0</v>
      </c>
      <c r="L38" s="77">
        <f t="shared" si="11"/>
        <v>0</v>
      </c>
      <c r="M38" s="86">
        <v>0</v>
      </c>
      <c r="N38" s="84" t="s">
        <v>21</v>
      </c>
      <c r="O38" s="76">
        <v>0</v>
      </c>
      <c r="P38" s="77">
        <f t="shared" si="12"/>
        <v>0</v>
      </c>
      <c r="Q38" s="86">
        <v>0</v>
      </c>
      <c r="R38" s="84" t="s">
        <v>21</v>
      </c>
      <c r="S38" s="76">
        <v>0</v>
      </c>
      <c r="T38" s="77">
        <f t="shared" si="13"/>
        <v>0</v>
      </c>
      <c r="U38" s="78">
        <f t="shared" si="7"/>
        <v>0</v>
      </c>
      <c r="V38" s="79">
        <f t="shared" si="14"/>
        <v>0</v>
      </c>
      <c r="W38" s="78">
        <f t="shared" si="8"/>
        <v>0</v>
      </c>
      <c r="X38" s="153">
        <f t="shared" si="9"/>
        <v>0</v>
      </c>
      <c r="Y38" s="261">
        <f t="shared" si="15"/>
        <v>0</v>
      </c>
      <c r="Z38" s="261"/>
      <c r="AA38" s="146" t="str">
        <f t="shared" si="16"/>
        <v>sf</v>
      </c>
      <c r="AB38" s="13"/>
      <c r="AD38" s="14"/>
    </row>
    <row r="39" spans="1:30" ht="15" customHeight="1" thickBot="1">
      <c r="A39" s="82">
        <v>17</v>
      </c>
      <c r="B39" s="273"/>
      <c r="C39" s="263"/>
      <c r="D39" s="263"/>
      <c r="E39" s="263"/>
      <c r="F39" s="94">
        <v>0</v>
      </c>
      <c r="G39" s="95" t="s">
        <v>21</v>
      </c>
      <c r="H39" s="73">
        <v>0</v>
      </c>
      <c r="I39" s="74" t="s">
        <v>22</v>
      </c>
      <c r="J39" s="75">
        <f t="shared" si="10"/>
        <v>0</v>
      </c>
      <c r="K39" s="76">
        <v>0</v>
      </c>
      <c r="L39" s="77">
        <f t="shared" si="11"/>
        <v>0</v>
      </c>
      <c r="M39" s="86">
        <v>0</v>
      </c>
      <c r="N39" s="84" t="s">
        <v>21</v>
      </c>
      <c r="O39" s="76">
        <v>0</v>
      </c>
      <c r="P39" s="77">
        <f t="shared" si="12"/>
        <v>0</v>
      </c>
      <c r="Q39" s="86">
        <v>0</v>
      </c>
      <c r="R39" s="84" t="s">
        <v>21</v>
      </c>
      <c r="S39" s="76">
        <v>0</v>
      </c>
      <c r="T39" s="77">
        <f t="shared" si="13"/>
        <v>0</v>
      </c>
      <c r="U39" s="78">
        <f t="shared" si="7"/>
        <v>0</v>
      </c>
      <c r="V39" s="79">
        <f t="shared" si="14"/>
        <v>0</v>
      </c>
      <c r="W39" s="78">
        <f t="shared" si="8"/>
        <v>0</v>
      </c>
      <c r="X39" s="153">
        <f t="shared" si="9"/>
        <v>0</v>
      </c>
      <c r="Y39" s="261">
        <f t="shared" si="15"/>
        <v>0</v>
      </c>
      <c r="Z39" s="261"/>
      <c r="AA39" s="146" t="str">
        <f t="shared" si="16"/>
        <v>sf</v>
      </c>
      <c r="AB39" s="13"/>
      <c r="AD39" s="14"/>
    </row>
    <row r="40" spans="1:28" ht="15" customHeight="1" thickBot="1">
      <c r="A40" s="82">
        <v>18</v>
      </c>
      <c r="B40" s="273"/>
      <c r="C40" s="263"/>
      <c r="D40" s="263"/>
      <c r="E40" s="263"/>
      <c r="F40" s="94">
        <v>0</v>
      </c>
      <c r="G40" s="95" t="s">
        <v>21</v>
      </c>
      <c r="H40" s="73">
        <v>0.001</v>
      </c>
      <c r="I40" s="74" t="s">
        <v>22</v>
      </c>
      <c r="J40" s="75">
        <f t="shared" si="10"/>
        <v>0</v>
      </c>
      <c r="K40" s="76">
        <v>0.001</v>
      </c>
      <c r="L40" s="77">
        <f t="shared" si="11"/>
        <v>1E-06</v>
      </c>
      <c r="M40" s="86">
        <v>0</v>
      </c>
      <c r="N40" s="84" t="s">
        <v>21</v>
      </c>
      <c r="O40" s="76">
        <v>0</v>
      </c>
      <c r="P40" s="77">
        <f t="shared" si="12"/>
        <v>0</v>
      </c>
      <c r="Q40" s="86">
        <v>0</v>
      </c>
      <c r="R40" s="84" t="s">
        <v>21</v>
      </c>
      <c r="S40" s="76">
        <v>0</v>
      </c>
      <c r="T40" s="77">
        <f t="shared" si="13"/>
        <v>0</v>
      </c>
      <c r="U40" s="78">
        <f t="shared" si="7"/>
        <v>1E-06</v>
      </c>
      <c r="V40" s="79">
        <f t="shared" si="14"/>
        <v>0</v>
      </c>
      <c r="W40" s="78">
        <f t="shared" si="8"/>
        <v>0</v>
      </c>
      <c r="X40" s="153">
        <f t="shared" si="9"/>
        <v>1E-06</v>
      </c>
      <c r="Y40" s="261">
        <f t="shared" si="15"/>
        <v>0</v>
      </c>
      <c r="Z40" s="261"/>
      <c r="AA40" s="146" t="str">
        <f t="shared" si="16"/>
        <v>sf</v>
      </c>
      <c r="AB40" s="13"/>
    </row>
    <row r="41" spans="1:28" ht="15" customHeight="1" thickBot="1">
      <c r="A41" s="82">
        <v>19</v>
      </c>
      <c r="B41" s="273"/>
      <c r="C41" s="263"/>
      <c r="D41" s="263"/>
      <c r="E41" s="263"/>
      <c r="F41" s="94">
        <v>0</v>
      </c>
      <c r="G41" s="95" t="s">
        <v>21</v>
      </c>
      <c r="H41" s="73">
        <v>0</v>
      </c>
      <c r="I41" s="74" t="s">
        <v>22</v>
      </c>
      <c r="J41" s="75">
        <f t="shared" si="10"/>
        <v>0</v>
      </c>
      <c r="K41" s="76">
        <v>0.001</v>
      </c>
      <c r="L41" s="77">
        <f>K41*H41</f>
        <v>0</v>
      </c>
      <c r="M41" s="86">
        <v>0</v>
      </c>
      <c r="N41" s="84" t="s">
        <v>21</v>
      </c>
      <c r="O41" s="76">
        <v>0</v>
      </c>
      <c r="P41" s="77">
        <f>O41*M41</f>
        <v>0</v>
      </c>
      <c r="Q41" s="86">
        <v>0</v>
      </c>
      <c r="R41" s="84" t="s">
        <v>21</v>
      </c>
      <c r="S41" s="76">
        <v>0</v>
      </c>
      <c r="T41" s="77">
        <f>S41*Q41</f>
        <v>0</v>
      </c>
      <c r="U41" s="78">
        <f>+T41+P41+L41</f>
        <v>0</v>
      </c>
      <c r="V41" s="79">
        <f t="shared" si="14"/>
        <v>0</v>
      </c>
      <c r="W41" s="78">
        <f>U41*V41</f>
        <v>0</v>
      </c>
      <c r="X41" s="153">
        <f>W41+U41</f>
        <v>0</v>
      </c>
      <c r="Y41" s="261">
        <f t="shared" si="15"/>
        <v>0</v>
      </c>
      <c r="Z41" s="261"/>
      <c r="AA41" s="146" t="str">
        <f t="shared" si="16"/>
        <v>sf</v>
      </c>
      <c r="AB41" s="13"/>
    </row>
    <row r="42" spans="1:28" ht="15" customHeight="1" thickBot="1">
      <c r="A42" s="82">
        <v>20</v>
      </c>
      <c r="B42" s="273"/>
      <c r="C42" s="263"/>
      <c r="D42" s="263"/>
      <c r="E42" s="263"/>
      <c r="F42" s="94">
        <v>0</v>
      </c>
      <c r="G42" s="95" t="s">
        <v>21</v>
      </c>
      <c r="H42" s="73">
        <v>0</v>
      </c>
      <c r="I42" s="74" t="s">
        <v>22</v>
      </c>
      <c r="J42" s="75">
        <f t="shared" si="10"/>
        <v>0</v>
      </c>
      <c r="K42" s="76">
        <v>0</v>
      </c>
      <c r="L42" s="77">
        <f t="shared" si="11"/>
        <v>0</v>
      </c>
      <c r="M42" s="86">
        <v>0</v>
      </c>
      <c r="N42" s="84" t="s">
        <v>21</v>
      </c>
      <c r="O42" s="76">
        <v>0</v>
      </c>
      <c r="P42" s="77">
        <f t="shared" si="12"/>
        <v>0</v>
      </c>
      <c r="Q42" s="86">
        <v>0</v>
      </c>
      <c r="R42" s="84" t="s">
        <v>21</v>
      </c>
      <c r="S42" s="76">
        <v>0</v>
      </c>
      <c r="T42" s="77">
        <f t="shared" si="13"/>
        <v>0</v>
      </c>
      <c r="U42" s="78">
        <f t="shared" si="7"/>
        <v>0</v>
      </c>
      <c r="V42" s="79">
        <f t="shared" si="14"/>
        <v>0</v>
      </c>
      <c r="W42" s="78">
        <f t="shared" si="8"/>
        <v>0</v>
      </c>
      <c r="X42" s="153">
        <f t="shared" si="9"/>
        <v>0</v>
      </c>
      <c r="Y42" s="261">
        <f t="shared" si="15"/>
        <v>0</v>
      </c>
      <c r="Z42" s="261"/>
      <c r="AA42" s="146" t="str">
        <f t="shared" si="16"/>
        <v>sf</v>
      </c>
      <c r="AB42" s="13"/>
    </row>
    <row r="43" spans="1:35" ht="15" customHeight="1" thickBot="1">
      <c r="A43" s="70"/>
      <c r="B43" s="274" t="s">
        <v>19</v>
      </c>
      <c r="C43" s="274"/>
      <c r="D43" s="274"/>
      <c r="E43" s="274"/>
      <c r="F43" s="89"/>
      <c r="G43" s="89"/>
      <c r="H43" s="88"/>
      <c r="I43" s="88"/>
      <c r="J43" s="88"/>
      <c r="K43" s="88"/>
      <c r="L43" s="88"/>
      <c r="M43" s="88"/>
      <c r="N43" s="88"/>
      <c r="O43" s="88"/>
      <c r="P43" s="88"/>
      <c r="Q43" s="88"/>
      <c r="R43" s="88"/>
      <c r="S43" s="88"/>
      <c r="T43" s="88"/>
      <c r="U43" s="88"/>
      <c r="V43" s="88"/>
      <c r="W43" s="88"/>
      <c r="X43" s="154"/>
      <c r="Y43" s="156"/>
      <c r="Z43" s="158"/>
      <c r="AA43" s="155"/>
      <c r="AB43" s="13"/>
      <c r="AE43" s="3"/>
      <c r="AF43" s="3"/>
      <c r="AG43" s="3"/>
      <c r="AH43" s="7"/>
      <c r="AI43" s="8"/>
    </row>
    <row r="44" spans="1:28" ht="15" customHeight="1" thickBot="1">
      <c r="A44" s="82">
        <v>21</v>
      </c>
      <c r="B44" s="273"/>
      <c r="C44" s="263"/>
      <c r="D44" s="263"/>
      <c r="E44" s="263"/>
      <c r="F44" s="94">
        <v>0</v>
      </c>
      <c r="G44" s="95" t="s">
        <v>21</v>
      </c>
      <c r="H44" s="73">
        <v>0</v>
      </c>
      <c r="I44" s="74" t="s">
        <v>22</v>
      </c>
      <c r="J44" s="75">
        <f aca="true" t="shared" si="17" ref="J44:J49">IF(H44&lt;&gt;0,F44/H44,0)</f>
        <v>0</v>
      </c>
      <c r="K44" s="76">
        <v>0</v>
      </c>
      <c r="L44" s="77">
        <f t="shared" si="11"/>
        <v>0</v>
      </c>
      <c r="M44" s="73">
        <v>0</v>
      </c>
      <c r="N44" s="84" t="s">
        <v>21</v>
      </c>
      <c r="O44" s="76">
        <v>0</v>
      </c>
      <c r="P44" s="77">
        <f t="shared" si="12"/>
        <v>0</v>
      </c>
      <c r="Q44" s="73">
        <v>0</v>
      </c>
      <c r="R44" s="84" t="s">
        <v>21</v>
      </c>
      <c r="S44" s="76">
        <v>0</v>
      </c>
      <c r="T44" s="77">
        <f t="shared" si="13"/>
        <v>0</v>
      </c>
      <c r="U44" s="78">
        <f t="shared" si="7"/>
        <v>0</v>
      </c>
      <c r="V44" s="79">
        <f aca="true" t="shared" si="18" ref="V44:V49">SUM($T$10+$T$8+$T$6)</f>
        <v>0</v>
      </c>
      <c r="W44" s="78">
        <f t="shared" si="8"/>
        <v>0</v>
      </c>
      <c r="X44" s="153">
        <f t="shared" si="9"/>
        <v>0</v>
      </c>
      <c r="Y44" s="261">
        <f aca="true" t="shared" si="19" ref="Y44:Y49">IF(F44=0,0,X44/F44)</f>
        <v>0</v>
      </c>
      <c r="Z44" s="261"/>
      <c r="AA44" s="146" t="str">
        <f aca="true" t="shared" si="20" ref="AA44:AA49">+G44</f>
        <v>sf</v>
      </c>
      <c r="AB44" s="13"/>
    </row>
    <row r="45" spans="1:28" ht="15" customHeight="1" thickBot="1">
      <c r="A45" s="82">
        <v>22</v>
      </c>
      <c r="B45" s="273"/>
      <c r="C45" s="263"/>
      <c r="D45" s="263"/>
      <c r="E45" s="263"/>
      <c r="F45" s="94">
        <v>0</v>
      </c>
      <c r="G45" s="95" t="s">
        <v>21</v>
      </c>
      <c r="H45" s="73">
        <v>0</v>
      </c>
      <c r="I45" s="74" t="s">
        <v>22</v>
      </c>
      <c r="J45" s="75">
        <f t="shared" si="17"/>
        <v>0</v>
      </c>
      <c r="K45" s="76">
        <v>0</v>
      </c>
      <c r="L45" s="77">
        <f t="shared" si="11"/>
        <v>0</v>
      </c>
      <c r="M45" s="73">
        <v>0</v>
      </c>
      <c r="N45" s="84" t="s">
        <v>21</v>
      </c>
      <c r="O45" s="76">
        <v>0</v>
      </c>
      <c r="P45" s="77">
        <f t="shared" si="12"/>
        <v>0</v>
      </c>
      <c r="Q45" s="73">
        <v>0</v>
      </c>
      <c r="R45" s="84" t="s">
        <v>21</v>
      </c>
      <c r="S45" s="76">
        <v>0</v>
      </c>
      <c r="T45" s="77">
        <f t="shared" si="13"/>
        <v>0</v>
      </c>
      <c r="U45" s="78">
        <f t="shared" si="7"/>
        <v>0</v>
      </c>
      <c r="V45" s="79">
        <f t="shared" si="18"/>
        <v>0</v>
      </c>
      <c r="W45" s="78">
        <f t="shared" si="8"/>
        <v>0</v>
      </c>
      <c r="X45" s="153">
        <f t="shared" si="9"/>
        <v>0</v>
      </c>
      <c r="Y45" s="261">
        <f t="shared" si="19"/>
        <v>0</v>
      </c>
      <c r="Z45" s="261"/>
      <c r="AA45" s="146" t="str">
        <f t="shared" si="20"/>
        <v>sf</v>
      </c>
      <c r="AB45" s="13"/>
    </row>
    <row r="46" spans="1:28" ht="15" customHeight="1" thickBot="1">
      <c r="A46" s="82">
        <v>23</v>
      </c>
      <c r="B46" s="273"/>
      <c r="C46" s="263"/>
      <c r="D46" s="263"/>
      <c r="E46" s="263"/>
      <c r="F46" s="94">
        <v>0</v>
      </c>
      <c r="G46" s="95" t="s">
        <v>21</v>
      </c>
      <c r="H46" s="73">
        <v>0</v>
      </c>
      <c r="I46" s="74" t="s">
        <v>22</v>
      </c>
      <c r="J46" s="75">
        <f t="shared" si="17"/>
        <v>0</v>
      </c>
      <c r="K46" s="76">
        <v>0</v>
      </c>
      <c r="L46" s="77">
        <f t="shared" si="11"/>
        <v>0</v>
      </c>
      <c r="M46" s="73">
        <v>0</v>
      </c>
      <c r="N46" s="84" t="s">
        <v>21</v>
      </c>
      <c r="O46" s="76">
        <v>0</v>
      </c>
      <c r="P46" s="77">
        <f t="shared" si="12"/>
        <v>0</v>
      </c>
      <c r="Q46" s="73">
        <v>0</v>
      </c>
      <c r="R46" s="84" t="s">
        <v>21</v>
      </c>
      <c r="S46" s="76">
        <v>0</v>
      </c>
      <c r="T46" s="77">
        <f t="shared" si="13"/>
        <v>0</v>
      </c>
      <c r="U46" s="78">
        <f t="shared" si="7"/>
        <v>0</v>
      </c>
      <c r="V46" s="79">
        <f t="shared" si="18"/>
        <v>0</v>
      </c>
      <c r="W46" s="78">
        <f t="shared" si="8"/>
        <v>0</v>
      </c>
      <c r="X46" s="153">
        <f t="shared" si="9"/>
        <v>0</v>
      </c>
      <c r="Y46" s="261">
        <f t="shared" si="19"/>
        <v>0</v>
      </c>
      <c r="Z46" s="261"/>
      <c r="AA46" s="146" t="str">
        <f t="shared" si="20"/>
        <v>sf</v>
      </c>
      <c r="AB46" s="13"/>
    </row>
    <row r="47" spans="1:28" ht="15" customHeight="1" thickBot="1">
      <c r="A47" s="82">
        <v>24</v>
      </c>
      <c r="B47" s="273"/>
      <c r="C47" s="263"/>
      <c r="D47" s="263"/>
      <c r="E47" s="263"/>
      <c r="F47" s="94">
        <v>0</v>
      </c>
      <c r="G47" s="95" t="s">
        <v>21</v>
      </c>
      <c r="H47" s="73">
        <v>0</v>
      </c>
      <c r="I47" s="74" t="s">
        <v>22</v>
      </c>
      <c r="J47" s="75">
        <f t="shared" si="17"/>
        <v>0</v>
      </c>
      <c r="K47" s="76">
        <v>0</v>
      </c>
      <c r="L47" s="77">
        <f t="shared" si="11"/>
        <v>0</v>
      </c>
      <c r="M47" s="73">
        <v>0</v>
      </c>
      <c r="N47" s="84" t="s">
        <v>21</v>
      </c>
      <c r="O47" s="76">
        <v>0</v>
      </c>
      <c r="P47" s="77">
        <f t="shared" si="12"/>
        <v>0</v>
      </c>
      <c r="Q47" s="73">
        <v>0</v>
      </c>
      <c r="R47" s="84" t="s">
        <v>21</v>
      </c>
      <c r="S47" s="76">
        <v>0</v>
      </c>
      <c r="T47" s="77">
        <f t="shared" si="13"/>
        <v>0</v>
      </c>
      <c r="U47" s="78">
        <f t="shared" si="7"/>
        <v>0</v>
      </c>
      <c r="V47" s="79">
        <f t="shared" si="18"/>
        <v>0</v>
      </c>
      <c r="W47" s="78">
        <f t="shared" si="8"/>
        <v>0</v>
      </c>
      <c r="X47" s="153">
        <f t="shared" si="9"/>
        <v>0</v>
      </c>
      <c r="Y47" s="261">
        <f t="shared" si="19"/>
        <v>0</v>
      </c>
      <c r="Z47" s="261"/>
      <c r="AA47" s="146" t="str">
        <f t="shared" si="20"/>
        <v>sf</v>
      </c>
      <c r="AB47" s="13"/>
    </row>
    <row r="48" spans="1:28" ht="15" customHeight="1" thickBot="1">
      <c r="A48" s="82">
        <v>25</v>
      </c>
      <c r="B48" s="273"/>
      <c r="C48" s="263"/>
      <c r="D48" s="263"/>
      <c r="E48" s="263"/>
      <c r="F48" s="94">
        <v>0</v>
      </c>
      <c r="G48" s="95" t="s">
        <v>21</v>
      </c>
      <c r="H48" s="73">
        <v>0</v>
      </c>
      <c r="I48" s="74" t="s">
        <v>22</v>
      </c>
      <c r="J48" s="75">
        <f t="shared" si="17"/>
        <v>0</v>
      </c>
      <c r="K48" s="76">
        <v>0</v>
      </c>
      <c r="L48" s="77">
        <f t="shared" si="11"/>
        <v>0</v>
      </c>
      <c r="M48" s="73">
        <v>0</v>
      </c>
      <c r="N48" s="84" t="s">
        <v>21</v>
      </c>
      <c r="O48" s="76">
        <v>0</v>
      </c>
      <c r="P48" s="77">
        <f t="shared" si="12"/>
        <v>0</v>
      </c>
      <c r="Q48" s="73">
        <v>0</v>
      </c>
      <c r="R48" s="84" t="s">
        <v>21</v>
      </c>
      <c r="S48" s="76">
        <v>0</v>
      </c>
      <c r="T48" s="77">
        <f t="shared" si="13"/>
        <v>0</v>
      </c>
      <c r="U48" s="78">
        <f t="shared" si="7"/>
        <v>0</v>
      </c>
      <c r="V48" s="79">
        <f t="shared" si="18"/>
        <v>0</v>
      </c>
      <c r="W48" s="78">
        <f t="shared" si="8"/>
        <v>0</v>
      </c>
      <c r="X48" s="153">
        <f t="shared" si="9"/>
        <v>0</v>
      </c>
      <c r="Y48" s="261">
        <f t="shared" si="19"/>
        <v>0</v>
      </c>
      <c r="Z48" s="261"/>
      <c r="AA48" s="146" t="str">
        <f t="shared" si="20"/>
        <v>sf</v>
      </c>
      <c r="AB48" s="13"/>
    </row>
    <row r="49" spans="1:28" ht="15" customHeight="1" thickBot="1">
      <c r="A49" s="82">
        <v>26</v>
      </c>
      <c r="B49" s="273"/>
      <c r="C49" s="263"/>
      <c r="D49" s="263"/>
      <c r="E49" s="263"/>
      <c r="F49" s="94">
        <v>0</v>
      </c>
      <c r="G49" s="95" t="s">
        <v>21</v>
      </c>
      <c r="H49" s="73">
        <v>0</v>
      </c>
      <c r="I49" s="74" t="s">
        <v>22</v>
      </c>
      <c r="J49" s="75">
        <f t="shared" si="17"/>
        <v>0</v>
      </c>
      <c r="K49" s="76">
        <v>0</v>
      </c>
      <c r="L49" s="77">
        <f t="shared" si="11"/>
        <v>0</v>
      </c>
      <c r="M49" s="73">
        <v>0</v>
      </c>
      <c r="N49" s="84" t="s">
        <v>21</v>
      </c>
      <c r="O49" s="76">
        <v>0</v>
      </c>
      <c r="P49" s="77">
        <f>O49*M49</f>
        <v>0</v>
      </c>
      <c r="Q49" s="73">
        <v>0</v>
      </c>
      <c r="R49" s="84" t="s">
        <v>21</v>
      </c>
      <c r="S49" s="76">
        <v>0</v>
      </c>
      <c r="T49" s="77">
        <f t="shared" si="13"/>
        <v>0</v>
      </c>
      <c r="U49" s="78">
        <f t="shared" si="7"/>
        <v>0</v>
      </c>
      <c r="V49" s="79">
        <f t="shared" si="18"/>
        <v>0</v>
      </c>
      <c r="W49" s="78">
        <f t="shared" si="8"/>
        <v>0</v>
      </c>
      <c r="X49" s="153">
        <f t="shared" si="9"/>
        <v>0</v>
      </c>
      <c r="Y49" s="277">
        <f t="shared" si="19"/>
        <v>0</v>
      </c>
      <c r="Z49" s="277"/>
      <c r="AA49" s="146" t="str">
        <f t="shared" si="20"/>
        <v>sf</v>
      </c>
      <c r="AB49" s="62"/>
    </row>
    <row r="50" spans="1:28" ht="15" customHeight="1" thickBot="1">
      <c r="A50" s="285" t="s">
        <v>8</v>
      </c>
      <c r="B50" s="286"/>
      <c r="C50" s="286"/>
      <c r="D50" s="286"/>
      <c r="E50" s="286"/>
      <c r="F50" s="286"/>
      <c r="G50" s="287"/>
      <c r="H50" s="135"/>
      <c r="I50" s="136"/>
      <c r="J50" s="291" t="s">
        <v>158</v>
      </c>
      <c r="K50" s="291"/>
      <c r="L50" s="181">
        <f>SUM(L22:L49)</f>
        <v>1E-06</v>
      </c>
      <c r="M50" s="292" t="s">
        <v>157</v>
      </c>
      <c r="N50" s="291"/>
      <c r="O50" s="291"/>
      <c r="P50" s="183">
        <f>SUM(P22:P49)</f>
        <v>0</v>
      </c>
      <c r="Q50" s="292" t="s">
        <v>156</v>
      </c>
      <c r="R50" s="291"/>
      <c r="S50" s="291"/>
      <c r="T50" s="183">
        <f>SUM(T22:T49)</f>
        <v>0</v>
      </c>
      <c r="U50" s="278" t="s">
        <v>161</v>
      </c>
      <c r="V50" s="279"/>
      <c r="W50" s="147">
        <f>SUM(W22:W49)</f>
        <v>0</v>
      </c>
      <c r="X50" s="183">
        <f>SUM(X22:X49)</f>
        <v>1E-06</v>
      </c>
      <c r="Y50" s="139" t="s">
        <v>160</v>
      </c>
      <c r="Z50" s="140"/>
      <c r="AA50" s="141"/>
      <c r="AB50" s="63"/>
    </row>
    <row r="51" spans="1:28" ht="15" customHeight="1" thickBot="1">
      <c r="A51" s="288"/>
      <c r="B51" s="289"/>
      <c r="C51" s="289"/>
      <c r="D51" s="289"/>
      <c r="E51" s="289"/>
      <c r="F51" s="289"/>
      <c r="G51" s="290"/>
      <c r="H51" s="137"/>
      <c r="I51" s="138"/>
      <c r="J51" s="276" t="s">
        <v>144</v>
      </c>
      <c r="K51" s="276"/>
      <c r="L51" s="182">
        <f>IF(T12="Yes",SUM(L22:L49)*W51,0)</f>
        <v>0</v>
      </c>
      <c r="M51" s="275" t="s">
        <v>145</v>
      </c>
      <c r="N51" s="276"/>
      <c r="O51" s="276"/>
      <c r="P51" s="183">
        <f>IF(W12="Yes",SUM(P22:P49)*W51,0)</f>
        <v>0</v>
      </c>
      <c r="Q51" s="275" t="s">
        <v>146</v>
      </c>
      <c r="R51" s="276"/>
      <c r="S51" s="276"/>
      <c r="T51" s="183">
        <f>IF(X12="Yes",SUM(T22:T49)*W51,0)</f>
        <v>0</v>
      </c>
      <c r="U51" s="121" t="s">
        <v>166</v>
      </c>
      <c r="V51" s="150"/>
      <c r="W51" s="151">
        <f>X6+X8+X10</f>
        <v>0</v>
      </c>
      <c r="X51" s="183">
        <f>+T51+P51+L51</f>
        <v>0</v>
      </c>
      <c r="Y51" s="142" t="s">
        <v>165</v>
      </c>
      <c r="Z51" s="142"/>
      <c r="AA51" s="149"/>
      <c r="AB51" s="3"/>
    </row>
    <row r="52" spans="1:14" ht="15" customHeight="1" thickBot="1">
      <c r="A52" s="13"/>
      <c r="B52" s="13"/>
      <c r="C52" s="13"/>
      <c r="D52" s="13"/>
      <c r="E52" s="13"/>
      <c r="F52" s="13"/>
      <c r="G52" s="13"/>
      <c r="H52" s="13"/>
      <c r="I52" s="54"/>
      <c r="J52" s="13"/>
      <c r="K52" s="54"/>
      <c r="L52" s="54"/>
      <c r="M52" s="54"/>
      <c r="N52" s="17"/>
    </row>
    <row r="53" spans="1:27" ht="15" customHeight="1" thickBot="1">
      <c r="A53" s="282" t="s">
        <v>162</v>
      </c>
      <c r="B53" s="283"/>
      <c r="C53" s="283"/>
      <c r="D53" s="283"/>
      <c r="E53" s="283"/>
      <c r="F53" s="283"/>
      <c r="G53" s="283"/>
      <c r="H53" s="284"/>
      <c r="I53" s="13"/>
      <c r="J53" s="282" t="s">
        <v>163</v>
      </c>
      <c r="K53" s="283"/>
      <c r="L53" s="283"/>
      <c r="M53" s="283"/>
      <c r="N53" s="283"/>
      <c r="O53" s="283"/>
      <c r="P53" s="284"/>
      <c r="R53" s="282" t="s">
        <v>164</v>
      </c>
      <c r="S53" s="283"/>
      <c r="T53" s="283"/>
      <c r="U53" s="283"/>
      <c r="V53" s="283"/>
      <c r="W53" s="284"/>
      <c r="Y53" s="208" t="s">
        <v>92</v>
      </c>
      <c r="Z53" s="209"/>
      <c r="AA53" s="210"/>
    </row>
    <row r="54" spans="1:27" ht="15" customHeight="1" thickBot="1">
      <c r="A54" s="224" t="s">
        <v>134</v>
      </c>
      <c r="B54" s="226"/>
      <c r="C54" s="128"/>
      <c r="D54" s="119" t="s">
        <v>112</v>
      </c>
      <c r="E54" s="119"/>
      <c r="F54" s="119"/>
      <c r="G54" s="119"/>
      <c r="H54" s="129"/>
      <c r="I54" s="27"/>
      <c r="J54" s="179" t="s">
        <v>200</v>
      </c>
      <c r="K54" s="17"/>
      <c r="L54" s="54"/>
      <c r="M54" s="54"/>
      <c r="N54" s="54"/>
      <c r="O54" s="54"/>
      <c r="P54" s="177"/>
      <c r="R54" s="338" t="s">
        <v>177</v>
      </c>
      <c r="S54" s="339"/>
      <c r="T54" s="339"/>
      <c r="U54" s="340"/>
      <c r="V54" s="280">
        <f>ROUND(X51+X50,0)</f>
        <v>0</v>
      </c>
      <c r="W54" s="281"/>
      <c r="Y54" s="97" t="s">
        <v>94</v>
      </c>
      <c r="Z54" s="334"/>
      <c r="AA54" s="335"/>
    </row>
    <row r="55" spans="1:28" ht="15" customHeight="1" thickBot="1">
      <c r="A55" s="300" t="s">
        <v>190</v>
      </c>
      <c r="B55" s="301"/>
      <c r="C55" s="302" t="s">
        <v>202</v>
      </c>
      <c r="D55" s="303"/>
      <c r="E55" s="303"/>
      <c r="F55" s="303"/>
      <c r="G55" s="303"/>
      <c r="H55" s="304"/>
      <c r="I55" s="123"/>
      <c r="J55" s="343" t="s">
        <v>199</v>
      </c>
      <c r="K55" s="344"/>
      <c r="L55" s="344"/>
      <c r="M55" s="344"/>
      <c r="N55" s="344"/>
      <c r="O55" s="344"/>
      <c r="P55" s="345"/>
      <c r="R55" s="159"/>
      <c r="S55" s="326" t="s">
        <v>29</v>
      </c>
      <c r="T55" s="326"/>
      <c r="U55" s="327"/>
      <c r="V55" s="280">
        <f>ROUND(W50+T50+T51+P50+P51+L50+L51,0)</f>
        <v>0</v>
      </c>
      <c r="W55" s="281"/>
      <c r="Y55" s="98"/>
      <c r="Z55" s="336"/>
      <c r="AA55" s="337"/>
      <c r="AB55" s="64"/>
    </row>
    <row r="56" spans="1:27" ht="15" customHeight="1" thickBot="1">
      <c r="A56" s="305" t="s">
        <v>96</v>
      </c>
      <c r="B56" s="306"/>
      <c r="C56" s="100" t="s">
        <v>26</v>
      </c>
      <c r="D56" s="100" t="s">
        <v>23</v>
      </c>
      <c r="E56" s="100" t="s">
        <v>24</v>
      </c>
      <c r="F56" s="100" t="s">
        <v>118</v>
      </c>
      <c r="G56" s="52" t="s">
        <v>25</v>
      </c>
      <c r="H56" s="101" t="s">
        <v>119</v>
      </c>
      <c r="I56" s="3"/>
      <c r="J56" s="121" t="s">
        <v>97</v>
      </c>
      <c r="K56" s="12"/>
      <c r="L56" s="91" t="s">
        <v>198</v>
      </c>
      <c r="M56" s="91" t="s">
        <v>99</v>
      </c>
      <c r="N56" s="91" t="s">
        <v>98</v>
      </c>
      <c r="O56" s="91" t="s">
        <v>101</v>
      </c>
      <c r="P56" s="91" t="s">
        <v>5</v>
      </c>
      <c r="U56" s="100" t="s">
        <v>197</v>
      </c>
      <c r="V56" s="280">
        <f>+V54-V55</f>
        <v>0</v>
      </c>
      <c r="W56" s="281"/>
      <c r="Y56" s="99" t="s">
        <v>95</v>
      </c>
      <c r="Z56" s="334"/>
      <c r="AA56" s="335"/>
    </row>
    <row r="57" spans="1:27" ht="15" customHeight="1" thickBot="1">
      <c r="A57" s="35" t="s">
        <v>142</v>
      </c>
      <c r="B57" s="36"/>
      <c r="C57" s="20">
        <v>0</v>
      </c>
      <c r="D57" s="21">
        <v>0</v>
      </c>
      <c r="E57" s="21">
        <v>0</v>
      </c>
      <c r="F57" s="104">
        <f>SUM(D57+E57)*$H$83</f>
        <v>0</v>
      </c>
      <c r="G57" s="120">
        <f>SUM(D57:F57)</f>
        <v>0</v>
      </c>
      <c r="H57" s="105">
        <f>C57*G57</f>
        <v>0</v>
      </c>
      <c r="I57" s="3"/>
      <c r="J57" s="192" t="s">
        <v>148</v>
      </c>
      <c r="K57" s="17"/>
      <c r="L57" s="17"/>
      <c r="M57" s="17"/>
      <c r="N57" s="17"/>
      <c r="O57" s="17"/>
      <c r="P57" s="193"/>
      <c r="R57" s="310" t="s">
        <v>180</v>
      </c>
      <c r="S57" s="308"/>
      <c r="T57" s="308"/>
      <c r="U57" s="308"/>
      <c r="V57" s="308"/>
      <c r="W57" s="309"/>
      <c r="Y57" s="98"/>
      <c r="Z57" s="336"/>
      <c r="AA57" s="337"/>
    </row>
    <row r="58" spans="1:27" ht="15" customHeight="1" thickBot="1">
      <c r="A58" s="9"/>
      <c r="B58" s="3"/>
      <c r="C58" s="3"/>
      <c r="D58" s="3"/>
      <c r="E58" s="3"/>
      <c r="F58" s="3"/>
      <c r="G58" s="3"/>
      <c r="H58" s="18"/>
      <c r="J58" s="9" t="s">
        <v>151</v>
      </c>
      <c r="K58" s="3"/>
      <c r="L58" s="134" t="s">
        <v>186</v>
      </c>
      <c r="M58" s="96">
        <v>0</v>
      </c>
      <c r="N58" s="20">
        <v>0</v>
      </c>
      <c r="O58" s="20" t="s">
        <v>100</v>
      </c>
      <c r="P58" s="92">
        <f>N58*M58</f>
        <v>0</v>
      </c>
      <c r="R58" s="295" t="s">
        <v>181</v>
      </c>
      <c r="S58" s="296"/>
      <c r="T58" s="297"/>
      <c r="U58" s="30">
        <v>0</v>
      </c>
      <c r="V58" s="330">
        <f>SUM(V54*U58)</f>
        <v>0</v>
      </c>
      <c r="W58" s="299"/>
      <c r="Y58" s="99" t="s">
        <v>93</v>
      </c>
      <c r="Z58" s="334"/>
      <c r="AA58" s="335"/>
    </row>
    <row r="59" spans="1:27" ht="15" customHeight="1" thickBot="1">
      <c r="A59" s="35" t="s">
        <v>137</v>
      </c>
      <c r="B59" s="36"/>
      <c r="C59" s="20">
        <v>0</v>
      </c>
      <c r="D59" s="21">
        <v>0</v>
      </c>
      <c r="E59" s="21">
        <v>0</v>
      </c>
      <c r="F59" s="104">
        <f>SUM(D59+E59)*$H$83</f>
        <v>0</v>
      </c>
      <c r="G59" s="120">
        <f>SUM(D59:F59)</f>
        <v>0</v>
      </c>
      <c r="H59" s="105">
        <f>C59*G59</f>
        <v>0</v>
      </c>
      <c r="J59" s="9" t="s">
        <v>152</v>
      </c>
      <c r="K59" s="3"/>
      <c r="L59" s="134" t="s">
        <v>187</v>
      </c>
      <c r="M59" s="96">
        <v>0</v>
      </c>
      <c r="N59" s="20">
        <v>0</v>
      </c>
      <c r="O59" s="20" t="s">
        <v>100</v>
      </c>
      <c r="P59" s="92">
        <f>N59*M59</f>
        <v>0</v>
      </c>
      <c r="S59" s="317" t="s">
        <v>1</v>
      </c>
      <c r="T59" s="318"/>
      <c r="U59" s="28">
        <f>SUM(U58)</f>
        <v>0</v>
      </c>
      <c r="V59" s="293">
        <f>SUM(V58)</f>
        <v>0</v>
      </c>
      <c r="W59" s="294"/>
      <c r="Y59" s="98"/>
      <c r="Z59" s="336"/>
      <c r="AA59" s="337"/>
    </row>
    <row r="60" spans="1:30" ht="15" customHeight="1" thickBot="1">
      <c r="A60" s="23"/>
      <c r="B60" s="13"/>
      <c r="C60" s="13"/>
      <c r="D60" s="13"/>
      <c r="E60" s="13"/>
      <c r="F60" s="3"/>
      <c r="G60" s="13"/>
      <c r="H60" s="18"/>
      <c r="J60" s="9" t="s">
        <v>153</v>
      </c>
      <c r="K60" s="3"/>
      <c r="L60" s="134" t="s">
        <v>189</v>
      </c>
      <c r="M60" s="96">
        <v>0</v>
      </c>
      <c r="N60" s="20">
        <v>0</v>
      </c>
      <c r="O60" s="20" t="s">
        <v>100</v>
      </c>
      <c r="P60" s="92">
        <f>N60*M60</f>
        <v>0</v>
      </c>
      <c r="AD60" s="180"/>
    </row>
    <row r="61" spans="1:30" ht="15" customHeight="1" thickBot="1">
      <c r="A61" s="35" t="s">
        <v>136</v>
      </c>
      <c r="B61" s="36"/>
      <c r="C61" s="20">
        <v>0</v>
      </c>
      <c r="D61" s="21">
        <v>0</v>
      </c>
      <c r="E61" s="21">
        <v>0</v>
      </c>
      <c r="F61" s="104">
        <f>SUM(D61+E61)*$H$83</f>
        <v>0</v>
      </c>
      <c r="G61" s="120">
        <f>SUM(D61:F61)</f>
        <v>0</v>
      </c>
      <c r="H61" s="105">
        <f>C61*G61</f>
        <v>0</v>
      </c>
      <c r="J61" s="9" t="s">
        <v>154</v>
      </c>
      <c r="K61" s="3"/>
      <c r="L61" s="134" t="s">
        <v>185</v>
      </c>
      <c r="M61" s="96">
        <v>0</v>
      </c>
      <c r="N61" s="20">
        <v>0</v>
      </c>
      <c r="O61" s="20" t="s">
        <v>100</v>
      </c>
      <c r="P61" s="92">
        <f>N61*M61</f>
        <v>0</v>
      </c>
      <c r="R61" s="307" t="s">
        <v>10</v>
      </c>
      <c r="S61" s="308"/>
      <c r="T61" s="308"/>
      <c r="U61" s="308"/>
      <c r="V61" s="308"/>
      <c r="W61" s="309"/>
      <c r="Y61" s="208" t="s">
        <v>92</v>
      </c>
      <c r="Z61" s="209"/>
      <c r="AA61" s="210"/>
      <c r="AD61" s="180"/>
    </row>
    <row r="62" spans="1:27" ht="15" customHeight="1" thickBot="1">
      <c r="A62" s="23"/>
      <c r="B62" s="36"/>
      <c r="C62" s="13"/>
      <c r="D62" s="37"/>
      <c r="E62" s="13"/>
      <c r="F62" s="3"/>
      <c r="G62" s="13"/>
      <c r="H62" s="108"/>
      <c r="J62" s="9" t="s">
        <v>155</v>
      </c>
      <c r="K62" s="3"/>
      <c r="L62" s="134" t="s">
        <v>188</v>
      </c>
      <c r="M62" s="96">
        <v>0</v>
      </c>
      <c r="N62" s="20">
        <v>0</v>
      </c>
      <c r="O62" s="20" t="s">
        <v>100</v>
      </c>
      <c r="P62" s="196">
        <f>N62*M62</f>
        <v>0</v>
      </c>
      <c r="R62" s="295" t="s">
        <v>170</v>
      </c>
      <c r="S62" s="296"/>
      <c r="T62" s="297"/>
      <c r="U62" s="29">
        <v>0</v>
      </c>
      <c r="V62" s="298">
        <f>SUM(V59+V54)*U62</f>
        <v>0</v>
      </c>
      <c r="W62" s="299"/>
      <c r="Y62" s="97" t="s">
        <v>94</v>
      </c>
      <c r="Z62" s="334"/>
      <c r="AA62" s="335"/>
    </row>
    <row r="63" spans="1:27" ht="15" customHeight="1" thickBot="1">
      <c r="A63" s="35" t="s">
        <v>203</v>
      </c>
      <c r="B63" s="36"/>
      <c r="C63" s="20">
        <v>0</v>
      </c>
      <c r="D63" s="21">
        <v>0</v>
      </c>
      <c r="E63" s="21">
        <v>0</v>
      </c>
      <c r="F63" s="104">
        <f>SUM(D63+E63)*$H$83</f>
        <v>0</v>
      </c>
      <c r="G63" s="120">
        <f>SUM(D63:F63)</f>
        <v>0</v>
      </c>
      <c r="H63" s="105">
        <f>C63*G63</f>
        <v>0</v>
      </c>
      <c r="J63" s="9"/>
      <c r="K63" s="3"/>
      <c r="L63" s="15"/>
      <c r="M63" s="3"/>
      <c r="N63" s="176"/>
      <c r="O63" s="176" t="s">
        <v>5</v>
      </c>
      <c r="P63" s="194">
        <f>SUM(P58:P62)</f>
        <v>0</v>
      </c>
      <c r="S63" s="317" t="s">
        <v>1</v>
      </c>
      <c r="T63" s="318"/>
      <c r="U63" s="28">
        <f>SUM(U62)</f>
        <v>0</v>
      </c>
      <c r="V63" s="293">
        <f>SUM(V62)</f>
        <v>0</v>
      </c>
      <c r="W63" s="294"/>
      <c r="Y63" s="98"/>
      <c r="Z63" s="336"/>
      <c r="AA63" s="337"/>
    </row>
    <row r="64" spans="1:27" ht="15" customHeight="1" thickBot="1">
      <c r="A64" s="35"/>
      <c r="B64" s="3"/>
      <c r="C64" s="3"/>
      <c r="D64" s="19"/>
      <c r="E64" s="19"/>
      <c r="F64" s="3"/>
      <c r="G64" s="16"/>
      <c r="H64" s="108"/>
      <c r="J64" s="93" t="s">
        <v>149</v>
      </c>
      <c r="K64" s="3"/>
      <c r="L64" s="15"/>
      <c r="M64" s="15"/>
      <c r="N64" s="15"/>
      <c r="O64" s="3"/>
      <c r="P64" s="10"/>
      <c r="Y64" s="99" t="s">
        <v>95</v>
      </c>
      <c r="Z64" s="334"/>
      <c r="AA64" s="335"/>
    </row>
    <row r="65" spans="1:27" ht="15" customHeight="1" thickBot="1">
      <c r="A65" s="35" t="s">
        <v>138</v>
      </c>
      <c r="B65" s="36"/>
      <c r="C65" s="20">
        <v>0</v>
      </c>
      <c r="D65" s="21">
        <v>0</v>
      </c>
      <c r="E65" s="21">
        <v>0</v>
      </c>
      <c r="F65" s="104">
        <f>SUM(D65+E65)*$H$83</f>
        <v>0</v>
      </c>
      <c r="G65" s="120">
        <f>SUM(D65:F65)</f>
        <v>0</v>
      </c>
      <c r="H65" s="105">
        <f>C65*G65</f>
        <v>0</v>
      </c>
      <c r="J65" s="9"/>
      <c r="K65" s="3"/>
      <c r="L65" s="134"/>
      <c r="M65" s="96">
        <v>0</v>
      </c>
      <c r="N65" s="20">
        <v>0</v>
      </c>
      <c r="O65" s="20" t="s">
        <v>100</v>
      </c>
      <c r="P65" s="92">
        <f>N65*M65</f>
        <v>0</v>
      </c>
      <c r="R65" s="307" t="s">
        <v>49</v>
      </c>
      <c r="S65" s="308"/>
      <c r="T65" s="308"/>
      <c r="U65" s="308"/>
      <c r="V65" s="308"/>
      <c r="W65" s="309"/>
      <c r="Y65" s="98"/>
      <c r="Z65" s="336"/>
      <c r="AA65" s="337"/>
    </row>
    <row r="66" spans="1:27" ht="15" customHeight="1">
      <c r="A66" s="9"/>
      <c r="B66" s="3"/>
      <c r="C66" s="3"/>
      <c r="D66" s="19"/>
      <c r="E66" s="19"/>
      <c r="F66" s="3"/>
      <c r="G66" s="16"/>
      <c r="H66" s="108"/>
      <c r="J66" s="9"/>
      <c r="K66" s="3"/>
      <c r="L66" s="134"/>
      <c r="M66" s="96">
        <v>0</v>
      </c>
      <c r="N66" s="20">
        <v>0</v>
      </c>
      <c r="O66" s="20" t="s">
        <v>100</v>
      </c>
      <c r="P66" s="92">
        <f>N66*M66</f>
        <v>0</v>
      </c>
      <c r="R66" s="312" t="s">
        <v>173</v>
      </c>
      <c r="S66" s="313"/>
      <c r="T66" s="314"/>
      <c r="U66" s="33">
        <v>0</v>
      </c>
      <c r="V66" s="319">
        <f>SUM(V63+V59+V54)*U66</f>
        <v>0</v>
      </c>
      <c r="W66" s="320"/>
      <c r="Y66" s="99" t="s">
        <v>93</v>
      </c>
      <c r="Z66" s="334"/>
      <c r="AA66" s="335"/>
    </row>
    <row r="67" spans="1:27" ht="15" customHeight="1" thickBot="1">
      <c r="A67" s="35" t="s">
        <v>141</v>
      </c>
      <c r="B67" s="36"/>
      <c r="C67" s="20">
        <v>0</v>
      </c>
      <c r="D67" s="21">
        <v>0</v>
      </c>
      <c r="E67" s="21">
        <v>0</v>
      </c>
      <c r="F67" s="104">
        <f>SUM(D67+E67)*$H$83</f>
        <v>0</v>
      </c>
      <c r="G67" s="120">
        <f>SUM(D67:F67)</f>
        <v>0</v>
      </c>
      <c r="H67" s="105">
        <f>C67*G67</f>
        <v>0</v>
      </c>
      <c r="J67" s="9"/>
      <c r="K67" s="3"/>
      <c r="L67" s="134"/>
      <c r="M67" s="96">
        <v>0</v>
      </c>
      <c r="N67" s="20">
        <v>0</v>
      </c>
      <c r="O67" s="20" t="s">
        <v>100</v>
      </c>
      <c r="P67" s="92">
        <f>N67*M67</f>
        <v>0</v>
      </c>
      <c r="R67" s="331" t="s">
        <v>174</v>
      </c>
      <c r="S67" s="332"/>
      <c r="T67" s="333"/>
      <c r="U67" s="33">
        <v>0</v>
      </c>
      <c r="V67" s="319">
        <f>SUM(V63+V59+V54)*U67</f>
        <v>0</v>
      </c>
      <c r="W67" s="320"/>
      <c r="Y67" s="98"/>
      <c r="Z67" s="336"/>
      <c r="AA67" s="337"/>
    </row>
    <row r="68" spans="1:23" ht="15" customHeight="1" thickBot="1">
      <c r="A68" s="9"/>
      <c r="B68" s="3"/>
      <c r="C68" s="3"/>
      <c r="D68" s="19"/>
      <c r="E68" s="19"/>
      <c r="F68" s="3"/>
      <c r="G68" s="16"/>
      <c r="H68" s="108"/>
      <c r="J68" s="9"/>
      <c r="K68" s="3"/>
      <c r="L68" s="134"/>
      <c r="M68" s="96">
        <v>0</v>
      </c>
      <c r="N68" s="20">
        <v>0</v>
      </c>
      <c r="O68" s="20" t="s">
        <v>100</v>
      </c>
      <c r="P68" s="92">
        <f>N68*M68</f>
        <v>0</v>
      </c>
      <c r="R68" s="321" t="s">
        <v>175</v>
      </c>
      <c r="S68" s="322"/>
      <c r="T68" s="323"/>
      <c r="U68" s="34">
        <v>0</v>
      </c>
      <c r="V68" s="324">
        <f>SUM(V63+V59+V54)*U68</f>
        <v>0</v>
      </c>
      <c r="W68" s="325"/>
    </row>
    <row r="69" spans="1:27" ht="15" customHeight="1" thickBot="1">
      <c r="A69" s="35" t="s">
        <v>139</v>
      </c>
      <c r="B69" s="36"/>
      <c r="C69" s="20">
        <v>0</v>
      </c>
      <c r="D69" s="21">
        <v>0</v>
      </c>
      <c r="E69" s="21">
        <v>0</v>
      </c>
      <c r="F69" s="104">
        <f>SUM(D69+E69)*$H$83</f>
        <v>0</v>
      </c>
      <c r="G69" s="120">
        <f>SUM(D69:F69)</f>
        <v>0</v>
      </c>
      <c r="H69" s="105">
        <f>C69*G69</f>
        <v>0</v>
      </c>
      <c r="J69" s="9"/>
      <c r="K69" s="3"/>
      <c r="L69" s="134"/>
      <c r="M69" s="96">
        <v>0</v>
      </c>
      <c r="N69" s="20">
        <v>0</v>
      </c>
      <c r="O69" s="20" t="s">
        <v>100</v>
      </c>
      <c r="P69" s="196">
        <f>N69*M69</f>
        <v>0</v>
      </c>
      <c r="S69" s="317" t="s">
        <v>1</v>
      </c>
      <c r="T69" s="318"/>
      <c r="U69" s="5">
        <f>SUM(U66:U68)</f>
        <v>0</v>
      </c>
      <c r="V69" s="293">
        <f>SUM(V66:W68)</f>
        <v>0</v>
      </c>
      <c r="W69" s="294"/>
      <c r="Y69" s="208" t="s">
        <v>92</v>
      </c>
      <c r="Z69" s="209"/>
      <c r="AA69" s="210"/>
    </row>
    <row r="70" spans="1:27" ht="15" customHeight="1" thickBot="1">
      <c r="A70" s="9"/>
      <c r="B70" s="3"/>
      <c r="C70" s="3"/>
      <c r="D70" s="19"/>
      <c r="E70" s="19"/>
      <c r="F70" s="3"/>
      <c r="G70" s="16"/>
      <c r="H70" s="108"/>
      <c r="J70" s="9"/>
      <c r="K70" s="3"/>
      <c r="L70" s="15"/>
      <c r="M70" s="3"/>
      <c r="N70" s="176"/>
      <c r="O70" s="176" t="s">
        <v>5</v>
      </c>
      <c r="P70" s="194">
        <f>SUM(P65:P69)</f>
        <v>0</v>
      </c>
      <c r="Y70" s="97" t="s">
        <v>94</v>
      </c>
      <c r="Z70" s="334"/>
      <c r="AA70" s="335"/>
    </row>
    <row r="71" spans="1:27" ht="15" customHeight="1" thickBot="1">
      <c r="A71" s="35" t="s">
        <v>140</v>
      </c>
      <c r="B71" s="36"/>
      <c r="C71" s="20">
        <v>0</v>
      </c>
      <c r="D71" s="21">
        <v>0</v>
      </c>
      <c r="E71" s="21">
        <v>0</v>
      </c>
      <c r="F71" s="104">
        <f>SUM(D71+E71)*$H$83</f>
        <v>0</v>
      </c>
      <c r="G71" s="120">
        <f>SUM(D71:F71)</f>
        <v>0</v>
      </c>
      <c r="H71" s="105">
        <f>C71*G71</f>
        <v>0</v>
      </c>
      <c r="J71" s="93" t="s">
        <v>147</v>
      </c>
      <c r="K71" s="3"/>
      <c r="L71" s="15"/>
      <c r="M71" s="3"/>
      <c r="N71" s="3"/>
      <c r="O71" s="3"/>
      <c r="P71" s="10"/>
      <c r="R71" s="307" t="s">
        <v>77</v>
      </c>
      <c r="S71" s="308"/>
      <c r="T71" s="308"/>
      <c r="U71" s="308"/>
      <c r="V71" s="308"/>
      <c r="W71" s="309"/>
      <c r="Y71" s="98"/>
      <c r="Z71" s="336"/>
      <c r="AA71" s="337"/>
    </row>
    <row r="72" spans="1:27" ht="15" customHeight="1">
      <c r="A72" s="9"/>
      <c r="B72" s="3"/>
      <c r="C72" s="3"/>
      <c r="D72" s="19"/>
      <c r="E72" s="19"/>
      <c r="F72" s="3"/>
      <c r="G72" s="16"/>
      <c r="H72" s="108"/>
      <c r="J72" s="9"/>
      <c r="K72" s="3"/>
      <c r="L72" s="134"/>
      <c r="M72" s="96">
        <v>0</v>
      </c>
      <c r="N72" s="20">
        <v>0</v>
      </c>
      <c r="O72" s="20" t="s">
        <v>100</v>
      </c>
      <c r="P72" s="92">
        <f>N72*M72</f>
        <v>0</v>
      </c>
      <c r="R72" s="312" t="s">
        <v>178</v>
      </c>
      <c r="S72" s="313"/>
      <c r="T72" s="314"/>
      <c r="U72" s="31">
        <v>0</v>
      </c>
      <c r="V72" s="315">
        <f>SUM(V69+V63+V59+V54)*U72</f>
        <v>0</v>
      </c>
      <c r="W72" s="316"/>
      <c r="Y72" s="99" t="s">
        <v>95</v>
      </c>
      <c r="Z72" s="334"/>
      <c r="AA72" s="335"/>
    </row>
    <row r="73" spans="1:27" ht="15" customHeight="1" thickBot="1">
      <c r="A73" s="35" t="s">
        <v>135</v>
      </c>
      <c r="B73" s="36"/>
      <c r="C73" s="20">
        <v>0</v>
      </c>
      <c r="D73" s="21">
        <v>0</v>
      </c>
      <c r="E73" s="21">
        <v>0</v>
      </c>
      <c r="F73" s="104">
        <f>SUM(D73+E73)*$H$83</f>
        <v>0</v>
      </c>
      <c r="G73" s="120">
        <f>SUM(D73:F73)</f>
        <v>0</v>
      </c>
      <c r="H73" s="105">
        <f>C73*G73</f>
        <v>0</v>
      </c>
      <c r="J73" s="9"/>
      <c r="K73" s="3"/>
      <c r="L73" s="134"/>
      <c r="M73" s="96">
        <v>0</v>
      </c>
      <c r="N73" s="20">
        <v>0</v>
      </c>
      <c r="O73" s="20" t="s">
        <v>100</v>
      </c>
      <c r="P73" s="92">
        <f>N73*M73</f>
        <v>0</v>
      </c>
      <c r="R73" s="331" t="s">
        <v>73</v>
      </c>
      <c r="S73" s="332"/>
      <c r="T73" s="333"/>
      <c r="U73" s="33">
        <v>0</v>
      </c>
      <c r="V73" s="319">
        <f>SUM(V69+V63+V59+V54)*U73</f>
        <v>0</v>
      </c>
      <c r="W73" s="320"/>
      <c r="Y73" s="98"/>
      <c r="Z73" s="336"/>
      <c r="AA73" s="337"/>
    </row>
    <row r="74" spans="1:27" ht="15" customHeight="1" thickBot="1">
      <c r="A74" s="9"/>
      <c r="B74" s="3"/>
      <c r="C74" s="3"/>
      <c r="D74" s="19"/>
      <c r="E74" s="19"/>
      <c r="F74" s="3"/>
      <c r="G74" s="16"/>
      <c r="H74" s="108"/>
      <c r="J74" s="9"/>
      <c r="K74" s="3"/>
      <c r="L74" s="134"/>
      <c r="M74" s="96">
        <v>0</v>
      </c>
      <c r="N74" s="20">
        <v>0</v>
      </c>
      <c r="O74" s="20" t="s">
        <v>100</v>
      </c>
      <c r="P74" s="92">
        <f>N74*M74</f>
        <v>0</v>
      </c>
      <c r="R74" s="321" t="s">
        <v>73</v>
      </c>
      <c r="S74" s="322"/>
      <c r="T74" s="323"/>
      <c r="U74" s="34">
        <v>0</v>
      </c>
      <c r="V74" s="324">
        <f>SUM(V69+V63+V59+V54)*U74</f>
        <v>0</v>
      </c>
      <c r="W74" s="325"/>
      <c r="Y74" s="99" t="s">
        <v>93</v>
      </c>
      <c r="Z74" s="334"/>
      <c r="AA74" s="335"/>
    </row>
    <row r="75" spans="1:27" ht="15" customHeight="1" thickBot="1">
      <c r="A75" s="93" t="s">
        <v>182</v>
      </c>
      <c r="B75" s="3"/>
      <c r="C75" s="3"/>
      <c r="D75" s="19"/>
      <c r="E75" s="19"/>
      <c r="F75" s="3"/>
      <c r="G75" s="16"/>
      <c r="H75" s="108"/>
      <c r="J75" s="9"/>
      <c r="K75" s="3"/>
      <c r="L75" s="134"/>
      <c r="M75" s="96">
        <v>0</v>
      </c>
      <c r="N75" s="20">
        <v>0</v>
      </c>
      <c r="O75" s="20" t="s">
        <v>100</v>
      </c>
      <c r="P75" s="92">
        <f>N75*M75</f>
        <v>0</v>
      </c>
      <c r="R75" s="4"/>
      <c r="S75" s="317" t="s">
        <v>1</v>
      </c>
      <c r="T75" s="318"/>
      <c r="U75" s="5">
        <f>SUM(U72:U74)</f>
        <v>0</v>
      </c>
      <c r="V75" s="293">
        <f>SUM(V72:W74)</f>
        <v>0</v>
      </c>
      <c r="W75" s="294"/>
      <c r="Y75" s="98"/>
      <c r="Z75" s="336"/>
      <c r="AA75" s="337"/>
    </row>
    <row r="76" spans="1:16" ht="15" customHeight="1" thickBot="1">
      <c r="A76" s="9" t="s">
        <v>183</v>
      </c>
      <c r="B76" s="36"/>
      <c r="C76" s="20">
        <v>0</v>
      </c>
      <c r="D76" s="21">
        <v>0</v>
      </c>
      <c r="E76" s="21">
        <v>0</v>
      </c>
      <c r="F76" s="104">
        <f>SUM(D76+E76)*$H$83</f>
        <v>0</v>
      </c>
      <c r="G76" s="120">
        <f>SUM(D76:F76)</f>
        <v>0</v>
      </c>
      <c r="H76" s="105">
        <f>C76*G76</f>
        <v>0</v>
      </c>
      <c r="J76" s="9"/>
      <c r="K76" s="3"/>
      <c r="L76" s="134"/>
      <c r="M76" s="96">
        <v>0</v>
      </c>
      <c r="N76" s="20">
        <v>0</v>
      </c>
      <c r="O76" s="20" t="s">
        <v>100</v>
      </c>
      <c r="P76" s="196">
        <f>N76*M76</f>
        <v>0</v>
      </c>
    </row>
    <row r="77" spans="1:27" ht="15" customHeight="1" thickBot="1">
      <c r="A77" s="9" t="s">
        <v>136</v>
      </c>
      <c r="B77" s="3"/>
      <c r="C77" s="20">
        <v>0</v>
      </c>
      <c r="D77" s="21">
        <v>0</v>
      </c>
      <c r="E77" s="21">
        <v>0</v>
      </c>
      <c r="F77" s="104">
        <f>SUM(D77+E77)*$H$83</f>
        <v>0</v>
      </c>
      <c r="G77" s="120">
        <f>SUM(D77:F77)</f>
        <v>0</v>
      </c>
      <c r="H77" s="105">
        <f>C77*G77</f>
        <v>0</v>
      </c>
      <c r="J77" s="9"/>
      <c r="K77" s="3"/>
      <c r="L77" s="15"/>
      <c r="M77" s="3"/>
      <c r="N77" s="176"/>
      <c r="O77" s="176" t="s">
        <v>5</v>
      </c>
      <c r="P77" s="194">
        <f>SUM(P72:P76)</f>
        <v>0</v>
      </c>
      <c r="R77" s="307" t="s">
        <v>176</v>
      </c>
      <c r="S77" s="308"/>
      <c r="T77" s="308"/>
      <c r="U77" s="308"/>
      <c r="V77" s="308"/>
      <c r="W77" s="309"/>
      <c r="Y77" s="208" t="s">
        <v>92</v>
      </c>
      <c r="Z77" s="209"/>
      <c r="AA77" s="210"/>
    </row>
    <row r="78" spans="1:27" ht="15" customHeight="1">
      <c r="A78" s="35" t="s">
        <v>142</v>
      </c>
      <c r="B78" s="36"/>
      <c r="C78" s="20">
        <v>0</v>
      </c>
      <c r="D78" s="21">
        <v>0</v>
      </c>
      <c r="E78" s="21">
        <v>0</v>
      </c>
      <c r="F78" s="104">
        <f>SUM(D78+E78)*$H$83</f>
        <v>0</v>
      </c>
      <c r="G78" s="120">
        <f>SUM(D78:F78)</f>
        <v>0</v>
      </c>
      <c r="H78" s="165">
        <f>C78*G78</f>
        <v>0</v>
      </c>
      <c r="J78" s="93" t="s">
        <v>150</v>
      </c>
      <c r="K78" s="3"/>
      <c r="L78" s="15"/>
      <c r="M78" s="15"/>
      <c r="N78" s="15"/>
      <c r="O78" s="3"/>
      <c r="P78" s="10"/>
      <c r="R78" s="312" t="s">
        <v>171</v>
      </c>
      <c r="S78" s="313"/>
      <c r="T78" s="314"/>
      <c r="U78" s="31">
        <v>0</v>
      </c>
      <c r="V78" s="315">
        <f>SUM(V75+V69+V63+V59+V54)*U78</f>
        <v>0</v>
      </c>
      <c r="W78" s="316"/>
      <c r="Y78" s="97" t="s">
        <v>94</v>
      </c>
      <c r="Z78" s="334"/>
      <c r="AA78" s="335"/>
    </row>
    <row r="79" spans="1:27" ht="15" customHeight="1" thickBot="1">
      <c r="A79" s="9"/>
      <c r="B79" s="3"/>
      <c r="C79" s="3"/>
      <c r="D79" s="3"/>
      <c r="E79" s="3"/>
      <c r="F79" s="311" t="s">
        <v>184</v>
      </c>
      <c r="G79" s="311"/>
      <c r="H79" s="108">
        <f>SUM(H76:H78)</f>
        <v>0</v>
      </c>
      <c r="J79" s="9"/>
      <c r="K79" s="3"/>
      <c r="L79" s="134"/>
      <c r="M79" s="96">
        <v>0</v>
      </c>
      <c r="N79" s="20">
        <v>0</v>
      </c>
      <c r="O79" s="20" t="s">
        <v>100</v>
      </c>
      <c r="P79" s="92">
        <f>N79*M79</f>
        <v>0</v>
      </c>
      <c r="R79" s="321" t="s">
        <v>172</v>
      </c>
      <c r="S79" s="322"/>
      <c r="T79" s="323"/>
      <c r="U79" s="32">
        <v>0</v>
      </c>
      <c r="V79" s="324">
        <f>SUM(V75+V69+V63+V59+V54)*U79</f>
        <v>0</v>
      </c>
      <c r="W79" s="325"/>
      <c r="Y79" s="98"/>
      <c r="Z79" s="336"/>
      <c r="AA79" s="337"/>
    </row>
    <row r="80" spans="1:27" ht="15" customHeight="1" thickBot="1">
      <c r="A80" s="9"/>
      <c r="B80" s="3"/>
      <c r="C80" s="3"/>
      <c r="D80" s="3"/>
      <c r="E80" s="3"/>
      <c r="F80" s="3"/>
      <c r="G80" s="3"/>
      <c r="H80" s="10"/>
      <c r="J80" s="9"/>
      <c r="K80" s="3"/>
      <c r="L80" s="134"/>
      <c r="M80" s="96">
        <v>0</v>
      </c>
      <c r="N80" s="20">
        <v>0</v>
      </c>
      <c r="O80" s="20" t="s">
        <v>100</v>
      </c>
      <c r="P80" s="92">
        <f>N80*M80</f>
        <v>0</v>
      </c>
      <c r="S80" s="346" t="s">
        <v>1</v>
      </c>
      <c r="T80" s="347"/>
      <c r="U80" s="28">
        <f>SUM(U78:U79)</f>
        <v>0</v>
      </c>
      <c r="V80" s="293">
        <f>SUM(V78:W79)</f>
        <v>0</v>
      </c>
      <c r="W80" s="294"/>
      <c r="Y80" s="99" t="s">
        <v>95</v>
      </c>
      <c r="Z80" s="334"/>
      <c r="AA80" s="335"/>
    </row>
    <row r="81" spans="1:27" ht="15" customHeight="1" thickBot="1">
      <c r="A81" s="197" t="s">
        <v>143</v>
      </c>
      <c r="B81" s="198"/>
      <c r="C81" s="3"/>
      <c r="D81" s="19"/>
      <c r="E81" s="19"/>
      <c r="F81" s="3"/>
      <c r="G81" s="16"/>
      <c r="H81" s="108"/>
      <c r="J81" s="9"/>
      <c r="K81" s="3"/>
      <c r="L81" s="134"/>
      <c r="M81" s="96">
        <v>0</v>
      </c>
      <c r="N81" s="20">
        <v>0</v>
      </c>
      <c r="O81" s="20" t="s">
        <v>100</v>
      </c>
      <c r="P81" s="92">
        <f>N81*M81</f>
        <v>0</v>
      </c>
      <c r="Y81" s="98"/>
      <c r="Z81" s="336"/>
      <c r="AA81" s="337"/>
    </row>
    <row r="82" spans="1:28" ht="14.25" customHeight="1" thickBot="1">
      <c r="A82" s="106" t="s">
        <v>113</v>
      </c>
      <c r="B82" s="107" t="s">
        <v>114</v>
      </c>
      <c r="C82" s="107" t="s">
        <v>115</v>
      </c>
      <c r="D82" s="107" t="s">
        <v>116</v>
      </c>
      <c r="E82" s="107" t="s">
        <v>117</v>
      </c>
      <c r="F82" s="107" t="s">
        <v>73</v>
      </c>
      <c r="G82" s="107" t="s">
        <v>73</v>
      </c>
      <c r="H82" s="130" t="s">
        <v>9</v>
      </c>
      <c r="J82" s="9"/>
      <c r="K82" s="3"/>
      <c r="L82" s="134"/>
      <c r="M82" s="96">
        <v>0</v>
      </c>
      <c r="N82" s="20">
        <v>0</v>
      </c>
      <c r="O82" s="20" t="s">
        <v>100</v>
      </c>
      <c r="P82" s="196">
        <f>N82*M82</f>
        <v>0</v>
      </c>
      <c r="R82" s="282" t="s">
        <v>3</v>
      </c>
      <c r="S82" s="283"/>
      <c r="T82" s="283"/>
      <c r="U82" s="184">
        <f>+U80+U75+U69+U63+U59</f>
        <v>0</v>
      </c>
      <c r="V82" s="328">
        <f>ROUND(V80+V75+V69+V63+V59+V54,0)</f>
        <v>0</v>
      </c>
      <c r="W82" s="329"/>
      <c r="Y82" s="99" t="s">
        <v>93</v>
      </c>
      <c r="Z82" s="334"/>
      <c r="AA82" s="335"/>
      <c r="AB82" s="65"/>
    </row>
    <row r="83" spans="1:27" ht="15" customHeight="1" thickBot="1">
      <c r="A83" s="109">
        <v>0.062</v>
      </c>
      <c r="B83" s="131">
        <v>0.0145</v>
      </c>
      <c r="C83" s="131">
        <v>0.008</v>
      </c>
      <c r="D83" s="131">
        <v>0.06</v>
      </c>
      <c r="E83" s="131">
        <v>0.12</v>
      </c>
      <c r="F83" s="131">
        <v>0</v>
      </c>
      <c r="G83" s="131">
        <v>0</v>
      </c>
      <c r="H83" s="132">
        <f>SUM(A83:G83)</f>
        <v>0.26449999999999996</v>
      </c>
      <c r="J83" s="11"/>
      <c r="K83" s="12"/>
      <c r="L83" s="12"/>
      <c r="M83" s="12"/>
      <c r="N83" s="175"/>
      <c r="O83" s="175" t="s">
        <v>5</v>
      </c>
      <c r="P83" s="195">
        <f>SUM(P79:P82)</f>
        <v>0</v>
      </c>
      <c r="R83" s="148"/>
      <c r="S83" s="53"/>
      <c r="T83" s="326" t="s">
        <v>29</v>
      </c>
      <c r="U83" s="327"/>
      <c r="V83" s="341">
        <f>ROUND(SUM(V54:V80)/2,0)</f>
        <v>0</v>
      </c>
      <c r="W83" s="342"/>
      <c r="Y83" s="98"/>
      <c r="Z83" s="336"/>
      <c r="AA83" s="337"/>
    </row>
    <row r="84" spans="21:23" ht="15" customHeight="1" thickBot="1">
      <c r="U84" s="100" t="s">
        <v>197</v>
      </c>
      <c r="V84" s="280">
        <f>+V82-V83</f>
        <v>0</v>
      </c>
      <c r="W84" s="281"/>
    </row>
    <row r="85" spans="1:28" ht="15" customHeight="1" thickBot="1">
      <c r="A85" s="52" t="s">
        <v>80</v>
      </c>
      <c r="B85" s="53"/>
      <c r="C85" s="53"/>
      <c r="D85" s="53"/>
      <c r="E85" s="53"/>
      <c r="F85" s="53"/>
      <c r="G85" s="53"/>
      <c r="H85" s="53"/>
      <c r="I85" s="53"/>
      <c r="J85" s="53"/>
      <c r="K85" s="53"/>
      <c r="L85" s="53"/>
      <c r="M85" s="53"/>
      <c r="N85" s="53"/>
      <c r="O85" s="53"/>
      <c r="P85" s="53"/>
      <c r="Q85" s="53"/>
      <c r="R85" s="53"/>
      <c r="S85" s="53"/>
      <c r="T85" s="53"/>
      <c r="U85" s="53"/>
      <c r="V85" s="53"/>
      <c r="W85" s="53"/>
      <c r="X85" s="53"/>
      <c r="Y85" s="53"/>
      <c r="Z85" s="53"/>
      <c r="AA85" s="115"/>
      <c r="AB85" s="3"/>
    </row>
    <row r="86" spans="1:28" ht="15" customHeight="1">
      <c r="A86" s="24">
        <v>1</v>
      </c>
      <c r="B86" s="24"/>
      <c r="C86" s="24"/>
      <c r="D86" s="24"/>
      <c r="E86" s="116"/>
      <c r="F86" s="116"/>
      <c r="G86" s="116"/>
      <c r="H86" s="116"/>
      <c r="I86" s="116"/>
      <c r="J86" s="116"/>
      <c r="K86" s="116"/>
      <c r="L86" s="116"/>
      <c r="M86" s="116"/>
      <c r="N86" s="116"/>
      <c r="O86" s="116"/>
      <c r="P86" s="116"/>
      <c r="Q86" s="116"/>
      <c r="R86" s="116"/>
      <c r="S86" s="116"/>
      <c r="T86" s="116"/>
      <c r="U86" s="116"/>
      <c r="V86" s="116"/>
      <c r="W86" s="116"/>
      <c r="X86" s="116"/>
      <c r="Y86" s="116"/>
      <c r="Z86" s="116"/>
      <c r="AA86" s="116"/>
      <c r="AB86" s="50"/>
    </row>
    <row r="87" spans="1:28" ht="15" customHeight="1">
      <c r="A87" s="24">
        <v>2</v>
      </c>
      <c r="B87" s="24"/>
      <c r="C87" s="24"/>
      <c r="D87" s="24"/>
      <c r="E87" s="117"/>
      <c r="F87" s="117"/>
      <c r="G87" s="117"/>
      <c r="H87" s="117"/>
      <c r="I87" s="117"/>
      <c r="J87" s="117"/>
      <c r="K87" s="117"/>
      <c r="L87" s="117"/>
      <c r="M87" s="117"/>
      <c r="N87" s="117"/>
      <c r="O87" s="117"/>
      <c r="P87" s="117"/>
      <c r="Q87" s="117"/>
      <c r="X87" s="117"/>
      <c r="Y87" s="117"/>
      <c r="Z87" s="117"/>
      <c r="AA87" s="117"/>
      <c r="AB87" s="50"/>
    </row>
    <row r="88" spans="1:28" ht="15" customHeight="1">
      <c r="A88" s="24">
        <v>3</v>
      </c>
      <c r="B88" s="24"/>
      <c r="C88" s="24"/>
      <c r="D88" s="24"/>
      <c r="E88" s="117"/>
      <c r="F88" s="117"/>
      <c r="G88" s="117"/>
      <c r="H88" s="117"/>
      <c r="I88" s="117"/>
      <c r="J88" s="117"/>
      <c r="K88" s="117"/>
      <c r="L88" s="117"/>
      <c r="M88" s="117"/>
      <c r="N88" s="117"/>
      <c r="O88" s="117"/>
      <c r="P88" s="117"/>
      <c r="Q88" s="117"/>
      <c r="X88" s="117"/>
      <c r="Y88" s="117"/>
      <c r="Z88" s="117"/>
      <c r="AA88" s="117"/>
      <c r="AB88" s="50"/>
    </row>
    <row r="89" spans="1:28" ht="15" customHeight="1">
      <c r="A89" s="24">
        <v>4</v>
      </c>
      <c r="B89" s="24"/>
      <c r="C89" s="24"/>
      <c r="D89" s="24"/>
      <c r="E89" s="117"/>
      <c r="F89" s="117"/>
      <c r="G89" s="117"/>
      <c r="H89" s="117"/>
      <c r="I89" s="117"/>
      <c r="J89" s="117"/>
      <c r="K89" s="117"/>
      <c r="L89" s="117"/>
      <c r="M89" s="117"/>
      <c r="N89" s="117"/>
      <c r="O89" s="117"/>
      <c r="P89" s="117"/>
      <c r="Q89" s="117"/>
      <c r="X89" s="117"/>
      <c r="Y89" s="117"/>
      <c r="Z89" s="117"/>
      <c r="AA89" s="117"/>
      <c r="AB89" s="50"/>
    </row>
    <row r="90" spans="1:28" ht="15" customHeight="1">
      <c r="A90" s="24">
        <v>5</v>
      </c>
      <c r="B90" s="24"/>
      <c r="C90" s="24"/>
      <c r="D90" s="24"/>
      <c r="E90" s="117"/>
      <c r="F90" s="117"/>
      <c r="G90" s="117"/>
      <c r="H90" s="117"/>
      <c r="I90" s="117"/>
      <c r="J90" s="117"/>
      <c r="K90" s="117"/>
      <c r="L90" s="117"/>
      <c r="M90" s="117"/>
      <c r="N90" s="117"/>
      <c r="O90" s="117"/>
      <c r="P90" s="117"/>
      <c r="Q90" s="117"/>
      <c r="X90" s="117"/>
      <c r="Y90" s="117"/>
      <c r="Z90" s="117"/>
      <c r="AA90" s="117"/>
      <c r="AB90" s="50"/>
    </row>
    <row r="91" spans="1:28" ht="15" customHeight="1">
      <c r="A91" s="24">
        <v>6</v>
      </c>
      <c r="B91" s="24"/>
      <c r="C91" s="24"/>
      <c r="D91" s="24"/>
      <c r="E91" s="117"/>
      <c r="F91" s="117"/>
      <c r="G91" s="117"/>
      <c r="H91" s="117"/>
      <c r="I91" s="117"/>
      <c r="J91" s="117"/>
      <c r="K91" s="117"/>
      <c r="L91" s="117"/>
      <c r="M91" s="117"/>
      <c r="N91" s="117"/>
      <c r="O91" s="117"/>
      <c r="P91" s="117"/>
      <c r="Q91" s="117"/>
      <c r="X91" s="117"/>
      <c r="Y91" s="117"/>
      <c r="Z91" s="117"/>
      <c r="AA91" s="117"/>
      <c r="AB91" s="50"/>
    </row>
    <row r="92" spans="1:28" ht="15" customHeight="1">
      <c r="A92" s="24">
        <v>7</v>
      </c>
      <c r="B92" s="24"/>
      <c r="C92" s="24"/>
      <c r="D92" s="24"/>
      <c r="E92" s="117"/>
      <c r="F92" s="117"/>
      <c r="G92" s="117"/>
      <c r="H92" s="117"/>
      <c r="I92" s="117"/>
      <c r="J92" s="117"/>
      <c r="K92" s="117"/>
      <c r="L92" s="117"/>
      <c r="M92" s="117"/>
      <c r="N92" s="117"/>
      <c r="O92" s="117"/>
      <c r="P92" s="117"/>
      <c r="Q92" s="117"/>
      <c r="R92" s="117"/>
      <c r="S92" s="117"/>
      <c r="T92" s="117"/>
      <c r="U92" s="117"/>
      <c r="V92" s="117"/>
      <c r="W92" s="117"/>
      <c r="X92" s="117"/>
      <c r="Y92" s="117"/>
      <c r="Z92" s="117"/>
      <c r="AA92" s="117"/>
      <c r="AB92" s="50"/>
    </row>
    <row r="93" spans="1:28" ht="15" customHeight="1">
      <c r="A93" s="24">
        <v>8</v>
      </c>
      <c r="B93" s="24"/>
      <c r="C93" s="24"/>
      <c r="D93" s="24"/>
      <c r="E93" s="117"/>
      <c r="F93" s="117"/>
      <c r="G93" s="117"/>
      <c r="H93" s="117"/>
      <c r="I93" s="117"/>
      <c r="J93" s="117"/>
      <c r="K93" s="117"/>
      <c r="L93" s="117"/>
      <c r="M93" s="117"/>
      <c r="N93" s="117"/>
      <c r="O93" s="117"/>
      <c r="P93" s="117"/>
      <c r="Q93" s="117"/>
      <c r="R93" s="117"/>
      <c r="S93" s="117"/>
      <c r="T93" s="117"/>
      <c r="U93" s="117"/>
      <c r="V93" s="117"/>
      <c r="W93" s="117"/>
      <c r="X93" s="117"/>
      <c r="Y93" s="117"/>
      <c r="Z93" s="117"/>
      <c r="AA93" s="117"/>
      <c r="AB93" s="50"/>
    </row>
    <row r="94" spans="1:28" ht="15" customHeight="1">
      <c r="A94" s="24">
        <v>9</v>
      </c>
      <c r="B94" s="24"/>
      <c r="C94" s="24"/>
      <c r="D94" s="24"/>
      <c r="E94" s="117"/>
      <c r="F94" s="117"/>
      <c r="G94" s="117"/>
      <c r="H94" s="117"/>
      <c r="I94" s="117"/>
      <c r="J94" s="117"/>
      <c r="K94" s="117"/>
      <c r="L94" s="117"/>
      <c r="M94" s="117"/>
      <c r="N94" s="117"/>
      <c r="O94" s="117"/>
      <c r="P94" s="117"/>
      <c r="Q94" s="117"/>
      <c r="R94" s="117"/>
      <c r="S94" s="117"/>
      <c r="T94" s="117"/>
      <c r="U94" s="117"/>
      <c r="V94" s="117"/>
      <c r="W94" s="117"/>
      <c r="X94" s="117"/>
      <c r="Y94" s="117"/>
      <c r="Z94" s="117"/>
      <c r="AA94" s="117"/>
      <c r="AB94" s="50"/>
    </row>
    <row r="95" spans="1:28" ht="15" customHeight="1">
      <c r="A95" s="24">
        <v>10</v>
      </c>
      <c r="B95" s="24"/>
      <c r="C95" s="24"/>
      <c r="D95" s="24"/>
      <c r="E95" s="117"/>
      <c r="F95" s="117"/>
      <c r="G95" s="117"/>
      <c r="H95" s="117"/>
      <c r="I95" s="117"/>
      <c r="J95" s="117"/>
      <c r="K95" s="117"/>
      <c r="L95" s="117"/>
      <c r="M95" s="117"/>
      <c r="N95" s="117"/>
      <c r="O95" s="117"/>
      <c r="P95" s="117"/>
      <c r="Q95" s="117"/>
      <c r="R95" s="117"/>
      <c r="S95" s="117"/>
      <c r="T95" s="117"/>
      <c r="U95" s="117"/>
      <c r="V95" s="117"/>
      <c r="W95" s="117"/>
      <c r="X95" s="117"/>
      <c r="Y95" s="117"/>
      <c r="Z95" s="117"/>
      <c r="AA95" s="117"/>
      <c r="AB95" s="50"/>
    </row>
    <row r="96" spans="1:28" ht="15" customHeight="1">
      <c r="A96" s="24">
        <v>11</v>
      </c>
      <c r="B96" s="24"/>
      <c r="C96" s="24"/>
      <c r="D96" s="24"/>
      <c r="E96" s="117"/>
      <c r="F96" s="117"/>
      <c r="G96" s="117"/>
      <c r="H96" s="117"/>
      <c r="I96" s="117"/>
      <c r="J96" s="117"/>
      <c r="K96" s="117"/>
      <c r="L96" s="117"/>
      <c r="M96" s="117"/>
      <c r="N96" s="117"/>
      <c r="O96" s="117"/>
      <c r="P96" s="117"/>
      <c r="Q96" s="117"/>
      <c r="R96" s="117"/>
      <c r="S96" s="117"/>
      <c r="T96" s="117"/>
      <c r="U96" s="117"/>
      <c r="V96" s="117"/>
      <c r="W96" s="117"/>
      <c r="X96" s="117"/>
      <c r="Y96" s="117"/>
      <c r="Z96" s="117"/>
      <c r="AA96" s="117"/>
      <c r="AB96" s="50"/>
    </row>
    <row r="97" spans="1:28" ht="15" customHeight="1">
      <c r="A97" s="24">
        <v>12</v>
      </c>
      <c r="B97" s="24"/>
      <c r="C97" s="24"/>
      <c r="D97" s="24"/>
      <c r="E97" s="117"/>
      <c r="F97" s="117"/>
      <c r="G97" s="117"/>
      <c r="H97" s="117"/>
      <c r="I97" s="117"/>
      <c r="J97" s="117"/>
      <c r="K97" s="117"/>
      <c r="L97" s="117"/>
      <c r="M97" s="117"/>
      <c r="N97" s="117"/>
      <c r="O97" s="117"/>
      <c r="P97" s="117"/>
      <c r="Q97" s="117"/>
      <c r="R97" s="117"/>
      <c r="S97" s="117"/>
      <c r="T97" s="117"/>
      <c r="U97" s="117"/>
      <c r="V97" s="117"/>
      <c r="W97" s="117"/>
      <c r="X97" s="117"/>
      <c r="Y97" s="117"/>
      <c r="Z97" s="117"/>
      <c r="AA97" s="117"/>
      <c r="AB97" s="50"/>
    </row>
    <row r="98" spans="1:28" ht="15" customHeight="1">
      <c r="A98" s="24">
        <v>13</v>
      </c>
      <c r="B98" s="24"/>
      <c r="C98" s="24"/>
      <c r="D98" s="24"/>
      <c r="E98" s="117"/>
      <c r="F98" s="117"/>
      <c r="G98" s="117"/>
      <c r="H98" s="117"/>
      <c r="I98" s="117"/>
      <c r="J98" s="117"/>
      <c r="K98" s="117"/>
      <c r="L98" s="117"/>
      <c r="M98" s="117"/>
      <c r="N98" s="117"/>
      <c r="O98" s="117"/>
      <c r="P98" s="117"/>
      <c r="Q98" s="117"/>
      <c r="R98" s="117"/>
      <c r="S98" s="117"/>
      <c r="T98" s="117"/>
      <c r="U98" s="117"/>
      <c r="V98" s="117"/>
      <c r="W98" s="117"/>
      <c r="X98" s="117"/>
      <c r="Y98" s="117"/>
      <c r="Z98" s="117"/>
      <c r="AA98" s="117"/>
      <c r="AB98" s="50"/>
    </row>
    <row r="99" spans="1:28" ht="15" customHeight="1">
      <c r="A99" s="24">
        <v>14</v>
      </c>
      <c r="B99" s="24"/>
      <c r="C99" s="24"/>
      <c r="D99" s="24"/>
      <c r="E99" s="117"/>
      <c r="F99" s="117"/>
      <c r="G99" s="117"/>
      <c r="H99" s="117"/>
      <c r="I99" s="117"/>
      <c r="J99" s="117"/>
      <c r="K99" s="117"/>
      <c r="L99" s="117"/>
      <c r="M99" s="117"/>
      <c r="N99" s="117"/>
      <c r="O99" s="117"/>
      <c r="P99" s="117"/>
      <c r="Q99" s="117"/>
      <c r="R99" s="117"/>
      <c r="S99" s="117"/>
      <c r="T99" s="117"/>
      <c r="U99" s="117"/>
      <c r="V99" s="117"/>
      <c r="W99" s="117"/>
      <c r="X99" s="117"/>
      <c r="Y99" s="117"/>
      <c r="Z99" s="117"/>
      <c r="AA99" s="117"/>
      <c r="AB99" s="50"/>
    </row>
    <row r="100" spans="1:28" ht="15" customHeight="1">
      <c r="A100" s="24">
        <v>15</v>
      </c>
      <c r="B100" s="24"/>
      <c r="C100" s="24"/>
      <c r="D100" s="24"/>
      <c r="E100" s="117"/>
      <c r="F100" s="117"/>
      <c r="G100" s="117"/>
      <c r="H100" s="117"/>
      <c r="I100" s="117"/>
      <c r="J100" s="117"/>
      <c r="K100" s="117"/>
      <c r="L100" s="117"/>
      <c r="M100" s="117"/>
      <c r="N100" s="117"/>
      <c r="O100" s="117"/>
      <c r="P100" s="117"/>
      <c r="Q100" s="117"/>
      <c r="R100" s="117"/>
      <c r="S100" s="117"/>
      <c r="T100" s="117"/>
      <c r="U100" s="117"/>
      <c r="V100" s="117"/>
      <c r="W100" s="117"/>
      <c r="X100" s="117"/>
      <c r="Y100" s="117"/>
      <c r="Z100" s="117"/>
      <c r="AA100" s="117"/>
      <c r="AB100" s="50"/>
    </row>
  </sheetData>
  <sheetProtection/>
  <mergeCells count="238">
    <mergeCell ref="V84:W84"/>
    <mergeCell ref="J55:P55"/>
    <mergeCell ref="S80:T80"/>
    <mergeCell ref="R65:W65"/>
    <mergeCell ref="R67:T67"/>
    <mergeCell ref="R68:T68"/>
    <mergeCell ref="R66:T66"/>
    <mergeCell ref="V67:W67"/>
    <mergeCell ref="V68:W68"/>
    <mergeCell ref="S55:U55"/>
    <mergeCell ref="Z82:AA82"/>
    <mergeCell ref="Z83:AA83"/>
    <mergeCell ref="R54:U54"/>
    <mergeCell ref="V83:W83"/>
    <mergeCell ref="R74:T74"/>
    <mergeCell ref="V74:W74"/>
    <mergeCell ref="Z75:AA75"/>
    <mergeCell ref="Y77:AA77"/>
    <mergeCell ref="Z78:AA78"/>
    <mergeCell ref="Z79:AA79"/>
    <mergeCell ref="Z80:AA80"/>
    <mergeCell ref="Z81:AA81"/>
    <mergeCell ref="Z66:AA66"/>
    <mergeCell ref="Z67:AA67"/>
    <mergeCell ref="Y69:AA69"/>
    <mergeCell ref="Z70:AA70"/>
    <mergeCell ref="Z71:AA71"/>
    <mergeCell ref="Z72:AA72"/>
    <mergeCell ref="Z73:AA73"/>
    <mergeCell ref="Z74:AA74"/>
    <mergeCell ref="Z59:AA59"/>
    <mergeCell ref="Y61:AA61"/>
    <mergeCell ref="Z62:AA62"/>
    <mergeCell ref="Z63:AA63"/>
    <mergeCell ref="Z64:AA64"/>
    <mergeCell ref="Z65:AA65"/>
    <mergeCell ref="Y53:AA53"/>
    <mergeCell ref="Z54:AA54"/>
    <mergeCell ref="Z55:AA55"/>
    <mergeCell ref="Z56:AA56"/>
    <mergeCell ref="Z57:AA57"/>
    <mergeCell ref="Z58:AA58"/>
    <mergeCell ref="R58:T58"/>
    <mergeCell ref="V58:W58"/>
    <mergeCell ref="S59:T59"/>
    <mergeCell ref="R72:T72"/>
    <mergeCell ref="V72:W72"/>
    <mergeCell ref="R73:T73"/>
    <mergeCell ref="V66:W66"/>
    <mergeCell ref="S69:T69"/>
    <mergeCell ref="V69:W69"/>
    <mergeCell ref="R71:W71"/>
    <mergeCell ref="V80:W80"/>
    <mergeCell ref="S75:T75"/>
    <mergeCell ref="V75:W75"/>
    <mergeCell ref="T83:U83"/>
    <mergeCell ref="R82:T82"/>
    <mergeCell ref="V82:W82"/>
    <mergeCell ref="F79:G79"/>
    <mergeCell ref="R77:W77"/>
    <mergeCell ref="R78:T78"/>
    <mergeCell ref="V78:W78"/>
    <mergeCell ref="S63:T63"/>
    <mergeCell ref="V63:W63"/>
    <mergeCell ref="V73:W73"/>
    <mergeCell ref="R79:T79"/>
    <mergeCell ref="V79:W79"/>
    <mergeCell ref="V59:W59"/>
    <mergeCell ref="R62:T62"/>
    <mergeCell ref="V62:W62"/>
    <mergeCell ref="A55:B55"/>
    <mergeCell ref="C55:H55"/>
    <mergeCell ref="V55:W55"/>
    <mergeCell ref="A56:B56"/>
    <mergeCell ref="R61:W61"/>
    <mergeCell ref="V56:W56"/>
    <mergeCell ref="R57:W57"/>
    <mergeCell ref="A54:B54"/>
    <mergeCell ref="V54:W54"/>
    <mergeCell ref="A53:H53"/>
    <mergeCell ref="J53:P53"/>
    <mergeCell ref="R53:W53"/>
    <mergeCell ref="A50:G51"/>
    <mergeCell ref="J50:K50"/>
    <mergeCell ref="M50:O50"/>
    <mergeCell ref="Q50:S50"/>
    <mergeCell ref="J51:K51"/>
    <mergeCell ref="M51:O51"/>
    <mergeCell ref="Q51:S51"/>
    <mergeCell ref="B47:E47"/>
    <mergeCell ref="Y47:Z47"/>
    <mergeCell ref="B48:E48"/>
    <mergeCell ref="Y48:Z48"/>
    <mergeCell ref="B49:E49"/>
    <mergeCell ref="Y49:Z49"/>
    <mergeCell ref="U50:V50"/>
    <mergeCell ref="B43:E43"/>
    <mergeCell ref="B44:E44"/>
    <mergeCell ref="Y44:Z44"/>
    <mergeCell ref="B45:E45"/>
    <mergeCell ref="Y45:Z45"/>
    <mergeCell ref="B46:E46"/>
    <mergeCell ref="Y46:Z46"/>
    <mergeCell ref="B40:E40"/>
    <mergeCell ref="Y40:Z40"/>
    <mergeCell ref="B41:E41"/>
    <mergeCell ref="Y41:Z41"/>
    <mergeCell ref="B42:E42"/>
    <mergeCell ref="Y42:Z42"/>
    <mergeCell ref="B37:E37"/>
    <mergeCell ref="Y37:Z37"/>
    <mergeCell ref="B38:E38"/>
    <mergeCell ref="Y38:Z38"/>
    <mergeCell ref="B39:E39"/>
    <mergeCell ref="Y39:Z39"/>
    <mergeCell ref="B34:E34"/>
    <mergeCell ref="Y34:Z34"/>
    <mergeCell ref="B35:E35"/>
    <mergeCell ref="Y35:Z35"/>
    <mergeCell ref="B36:E36"/>
    <mergeCell ref="Y36:Z36"/>
    <mergeCell ref="B31:E31"/>
    <mergeCell ref="Y31:Z31"/>
    <mergeCell ref="B32:E32"/>
    <mergeCell ref="Y32:Z32"/>
    <mergeCell ref="B33:E33"/>
    <mergeCell ref="Y33:Z33"/>
    <mergeCell ref="B27:E27"/>
    <mergeCell ref="Y27:Z27"/>
    <mergeCell ref="B28:E28"/>
    <mergeCell ref="B29:E29"/>
    <mergeCell ref="Y29:Z29"/>
    <mergeCell ref="B30:E30"/>
    <mergeCell ref="Y30:Z30"/>
    <mergeCell ref="B24:E24"/>
    <mergeCell ref="Y24:Z24"/>
    <mergeCell ref="B25:E25"/>
    <mergeCell ref="Y25:Z25"/>
    <mergeCell ref="B26:E26"/>
    <mergeCell ref="Y26:Z26"/>
    <mergeCell ref="B21:E21"/>
    <mergeCell ref="B22:E22"/>
    <mergeCell ref="Y22:Z22"/>
    <mergeCell ref="B23:E23"/>
    <mergeCell ref="Y23:Z23"/>
    <mergeCell ref="B19:E20"/>
    <mergeCell ref="F19:G20"/>
    <mergeCell ref="H19:L19"/>
    <mergeCell ref="M19:P19"/>
    <mergeCell ref="Q19:T19"/>
    <mergeCell ref="U19:X19"/>
    <mergeCell ref="H20:I20"/>
    <mergeCell ref="M20:N20"/>
    <mergeCell ref="Q20:R20"/>
    <mergeCell ref="P15:R15"/>
    <mergeCell ref="T14:AA16"/>
    <mergeCell ref="Y20:AA20"/>
    <mergeCell ref="A16:B16"/>
    <mergeCell ref="D16:F16"/>
    <mergeCell ref="H16:I16"/>
    <mergeCell ref="K16:N16"/>
    <mergeCell ref="P16:R16"/>
    <mergeCell ref="A14:B14"/>
    <mergeCell ref="D14:F14"/>
    <mergeCell ref="H14:I14"/>
    <mergeCell ref="K14:N14"/>
    <mergeCell ref="P14:R14"/>
    <mergeCell ref="A15:B15"/>
    <mergeCell ref="D15:F15"/>
    <mergeCell ref="H15:I15"/>
    <mergeCell ref="K15:N15"/>
    <mergeCell ref="X12:AA12"/>
    <mergeCell ref="A11:B11"/>
    <mergeCell ref="D11:F11"/>
    <mergeCell ref="A13:B13"/>
    <mergeCell ref="D13:F13"/>
    <mergeCell ref="H13:I13"/>
    <mergeCell ref="K13:N13"/>
    <mergeCell ref="P13:R13"/>
    <mergeCell ref="T13:AA13"/>
    <mergeCell ref="A12:B12"/>
    <mergeCell ref="D12:F12"/>
    <mergeCell ref="H12:I12"/>
    <mergeCell ref="K12:N12"/>
    <mergeCell ref="P12:R12"/>
    <mergeCell ref="T12:V12"/>
    <mergeCell ref="A10:B10"/>
    <mergeCell ref="D10:F10"/>
    <mergeCell ref="H10:I10"/>
    <mergeCell ref="K10:N10"/>
    <mergeCell ref="P10:R10"/>
    <mergeCell ref="X11:AA11"/>
    <mergeCell ref="T9:V9"/>
    <mergeCell ref="H11:I11"/>
    <mergeCell ref="K11:N11"/>
    <mergeCell ref="P11:R11"/>
    <mergeCell ref="T11:U11"/>
    <mergeCell ref="X9:AA9"/>
    <mergeCell ref="T10:V10"/>
    <mergeCell ref="X10:AA10"/>
    <mergeCell ref="A9:B9"/>
    <mergeCell ref="D9:F9"/>
    <mergeCell ref="H9:I9"/>
    <mergeCell ref="K9:N9"/>
    <mergeCell ref="P9:R9"/>
    <mergeCell ref="X7:AA7"/>
    <mergeCell ref="A8:B8"/>
    <mergeCell ref="H8:I8"/>
    <mergeCell ref="K8:N8"/>
    <mergeCell ref="P8:R8"/>
    <mergeCell ref="X8:AA8"/>
    <mergeCell ref="A7:B7"/>
    <mergeCell ref="D7:F7"/>
    <mergeCell ref="H7:I7"/>
    <mergeCell ref="K7:N7"/>
    <mergeCell ref="P7:R7"/>
    <mergeCell ref="T7:V7"/>
    <mergeCell ref="D8:F8"/>
    <mergeCell ref="AN2:AX2"/>
    <mergeCell ref="K5:N5"/>
    <mergeCell ref="P5:R5"/>
    <mergeCell ref="T5:V5"/>
    <mergeCell ref="X5:AA5"/>
    <mergeCell ref="K6:N6"/>
    <mergeCell ref="P6:R6"/>
    <mergeCell ref="T6:V6"/>
    <mergeCell ref="X6:AA6"/>
    <mergeCell ref="H1:AA2"/>
    <mergeCell ref="A81:B81"/>
    <mergeCell ref="A2:C2"/>
    <mergeCell ref="D1:F1"/>
    <mergeCell ref="A1:C1"/>
    <mergeCell ref="A3:AA3"/>
    <mergeCell ref="D5:F5"/>
    <mergeCell ref="D2:E2"/>
    <mergeCell ref="A4:C4"/>
    <mergeCell ref="D4:F4"/>
    <mergeCell ref="T8:V8"/>
  </mergeCells>
  <conditionalFormatting sqref="AB49 AA22:AA49 Z28 P50:P51 T50:T51 X50:X51 V55 F22:X49">
    <cfRule type="expression" priority="47" dxfId="47" stopIfTrue="1">
      <formula>#REF!&gt;0</formula>
    </cfRule>
    <cfRule type="expression" priority="48" dxfId="47" stopIfTrue="1">
      <formula>#REF!&lt;0</formula>
    </cfRule>
  </conditionalFormatting>
  <conditionalFormatting sqref="Y19 A19">
    <cfRule type="expression" priority="45" dxfId="47" stopIfTrue="1">
      <formula>#REF!&gt;0</formula>
    </cfRule>
    <cfRule type="expression" priority="46" dxfId="47" stopIfTrue="1">
      <formula>#REF!&lt;0</formula>
    </cfRule>
  </conditionalFormatting>
  <conditionalFormatting sqref="V83">
    <cfRule type="cellIs" priority="42" dxfId="2" operator="notEqual" stopIfTrue="1">
      <formula>$V$82</formula>
    </cfRule>
    <cfRule type="cellIs" priority="43" dxfId="1" operator="notEqual" stopIfTrue="1">
      <formula>$V$82</formula>
    </cfRule>
    <cfRule type="cellIs" priority="44" dxfId="0" operator="equal" stopIfTrue="1">
      <formula>$V$82</formula>
    </cfRule>
  </conditionalFormatting>
  <conditionalFormatting sqref="V55:W55">
    <cfRule type="cellIs" priority="28" dxfId="2" operator="notEqual" stopIfTrue="1">
      <formula>$V$54</formula>
    </cfRule>
    <cfRule type="cellIs" priority="29" dxfId="0" operator="equal" stopIfTrue="1">
      <formula>$V$54</formula>
    </cfRule>
  </conditionalFormatting>
  <conditionalFormatting sqref="U72:V72 U66:U69 U66:V68 U78:V80">
    <cfRule type="cellIs" priority="98" dxfId="49" operator="equal" stopIfTrue="1">
      <formula>$AN$11</formula>
    </cfRule>
  </conditionalFormatting>
  <conditionalFormatting sqref="U68:V68 U62:V63">
    <cfRule type="cellIs" priority="100" dxfId="49" operator="equal" stopIfTrue="1">
      <formula>$AN$12</formula>
    </cfRule>
  </conditionalFormatting>
  <conditionalFormatting sqref="A1:G2">
    <cfRule type="expression" priority="1" dxfId="2" stopIfTrue="1">
      <formula>$AW$11&lt;&gt;0</formula>
    </cfRule>
  </conditionalFormatting>
  <dataValidations count="5">
    <dataValidation type="list" allowBlank="1" showInputMessage="1" showErrorMessage="1" sqref="P14">
      <formula1>$AW$3:$AW$9</formula1>
    </dataValidation>
    <dataValidation type="list" allowBlank="1" showInputMessage="1" showErrorMessage="1" sqref="P12">
      <formula1>$AP$6:$AP$8</formula1>
    </dataValidation>
    <dataValidation type="list" allowBlank="1" showInputMessage="1" showErrorMessage="1" sqref="P10">
      <formula1>$AN$6:$AN$9</formula1>
    </dataValidation>
    <dataValidation type="list" allowBlank="1" showInputMessage="1" showErrorMessage="1" sqref="P16">
      <formula1>$AS$3:$AS$8</formula1>
    </dataValidation>
    <dataValidation type="list" allowBlank="1" showInputMessage="1" showErrorMessage="1" sqref="D12 W12:X12 T12">
      <formula1>$AN$3:$AN$4</formula1>
    </dataValidation>
  </dataValidations>
  <hyperlinks>
    <hyperlink ref="J55" r:id="rId1" display="http://www.nww.usace.army.mil/html/OFFICES/Ed/C/ep_current.asp#reg8"/>
    <hyperlink ref="C55" r:id="rId2" display="http://www.wdol.gov/dba.aspx#14"/>
  </hyperlinks>
  <printOptions horizontalCentered="1"/>
  <pageMargins left="0.3" right="0.17" top="0.02" bottom="0.52" header="0.27" footer="0.3"/>
  <pageSetup horizontalDpi="600" verticalDpi="600" orientation="landscape" paperSize="3" scale="58" r:id="rId5"/>
  <headerFooter alignWithMargins="0">
    <oddFooter>&amp;L&amp;D&amp;T&amp;CPage &amp;P of &amp;N</oddFooter>
  </headerFooter>
  <rowBreaks count="1" manualBreakCount="1">
    <brk id="84" max="25" man="1"/>
  </rowBreaks>
  <legacyDrawing r:id="rId4"/>
</worksheet>
</file>

<file path=xl/worksheets/sheet10.xml><?xml version="1.0" encoding="utf-8"?>
<worksheet xmlns="http://schemas.openxmlformats.org/spreadsheetml/2006/main" xmlns:r="http://schemas.openxmlformats.org/officeDocument/2006/relationships">
  <sheetPr>
    <tabColor rgb="FFFFFF00"/>
  </sheetPr>
  <dimension ref="A1:AX100"/>
  <sheetViews>
    <sheetView zoomScale="67" zoomScaleNormal="67" workbookViewId="0" topLeftCell="A1">
      <pane xSplit="7" ySplit="2" topLeftCell="I3" activePane="bottomRight" state="frozen"/>
      <selection pane="topLeft" activeCell="V82" sqref="V82:W83"/>
      <selection pane="topRight" activeCell="V82" sqref="V82:W83"/>
      <selection pane="bottomLeft" activeCell="V82" sqref="V82:W83"/>
      <selection pane="bottomRight" activeCell="A3" sqref="A3:AA3"/>
    </sheetView>
  </sheetViews>
  <sheetFormatPr defaultColWidth="9.140625" defaultRowHeight="12.75"/>
  <cols>
    <col min="1" max="1" width="8.421875" style="1" customWidth="1"/>
    <col min="2" max="8" width="10.7109375" style="1" customWidth="1"/>
    <col min="9" max="9" width="5.7109375" style="1" customWidth="1"/>
    <col min="10" max="11" width="10.7109375" style="1" customWidth="1"/>
    <col min="12" max="12" width="11.7109375" style="1" customWidth="1"/>
    <col min="13" max="13" width="10.7109375" style="1" customWidth="1"/>
    <col min="14" max="14" width="5.7109375" style="1" customWidth="1"/>
    <col min="15" max="15" width="10.7109375" style="1" customWidth="1"/>
    <col min="16" max="16" width="11.7109375" style="1" customWidth="1"/>
    <col min="17" max="17" width="10.7109375" style="1" customWidth="1"/>
    <col min="18" max="18" width="5.7109375" style="1" customWidth="1"/>
    <col min="19" max="19" width="10.7109375" style="1" customWidth="1"/>
    <col min="20" max="21" width="11.7109375" style="1" customWidth="1"/>
    <col min="22" max="23" width="10.7109375" style="1" customWidth="1"/>
    <col min="24" max="24" width="14.421875" style="1" customWidth="1"/>
    <col min="25" max="25" width="5.7109375" style="1" customWidth="1"/>
    <col min="26" max="26" width="9.7109375" style="1" customWidth="1"/>
    <col min="27" max="27" width="5.7109375" style="1" customWidth="1"/>
    <col min="28" max="28" width="11.00390625" style="1" customWidth="1"/>
    <col min="29" max="29" width="11.7109375" style="1" customWidth="1"/>
    <col min="30" max="33" width="9.140625" style="1" customWidth="1"/>
    <col min="34" max="34" width="12.00390625" style="1" customWidth="1"/>
    <col min="35" max="49" width="9.140625" style="1" customWidth="1"/>
    <col min="50" max="50" width="13.00390625" style="1" customWidth="1"/>
    <col min="51" max="16384" width="9.140625" style="1" customWidth="1"/>
  </cols>
  <sheetData>
    <row r="1" spans="1:27" ht="30" customHeight="1" thickBot="1">
      <c r="A1" s="205" t="s">
        <v>3</v>
      </c>
      <c r="B1" s="206"/>
      <c r="C1" s="207"/>
      <c r="D1" s="202">
        <f>+V82</f>
        <v>0</v>
      </c>
      <c r="E1" s="203"/>
      <c r="F1" s="204"/>
      <c r="G1" s="168" t="s">
        <v>127</v>
      </c>
      <c r="H1" s="232" t="s">
        <v>179</v>
      </c>
      <c r="I1" s="232"/>
      <c r="J1" s="232"/>
      <c r="K1" s="232"/>
      <c r="L1" s="232"/>
      <c r="M1" s="232"/>
      <c r="N1" s="232"/>
      <c r="O1" s="232"/>
      <c r="P1" s="232"/>
      <c r="Q1" s="232"/>
      <c r="R1" s="232"/>
      <c r="S1" s="232"/>
      <c r="T1" s="232"/>
      <c r="U1" s="232"/>
      <c r="V1" s="232"/>
      <c r="W1" s="232"/>
      <c r="X1" s="232"/>
      <c r="Y1" s="232"/>
      <c r="Z1" s="232"/>
      <c r="AA1" s="233"/>
    </row>
    <row r="2" spans="1:50" ht="23.25" customHeight="1" thickBot="1">
      <c r="A2" s="199" t="s">
        <v>104</v>
      </c>
      <c r="B2" s="200"/>
      <c r="C2" s="201"/>
      <c r="D2" s="214">
        <f>+'Item 1 '!D2:E2</f>
        <v>40660</v>
      </c>
      <c r="E2" s="215"/>
      <c r="F2" s="189" t="s">
        <v>201</v>
      </c>
      <c r="G2" s="188">
        <f>+'Item 1 '!G2</f>
        <v>0</v>
      </c>
      <c r="H2" s="234"/>
      <c r="I2" s="234"/>
      <c r="J2" s="234"/>
      <c r="K2" s="234"/>
      <c r="L2" s="234"/>
      <c r="M2" s="234"/>
      <c r="N2" s="234"/>
      <c r="O2" s="234"/>
      <c r="P2" s="234"/>
      <c r="Q2" s="234"/>
      <c r="R2" s="234"/>
      <c r="S2" s="234"/>
      <c r="T2" s="234"/>
      <c r="U2" s="234"/>
      <c r="V2" s="234"/>
      <c r="W2" s="234"/>
      <c r="X2" s="234"/>
      <c r="Y2" s="234"/>
      <c r="Z2" s="234"/>
      <c r="AA2" s="235"/>
      <c r="AN2" s="224" t="s">
        <v>58</v>
      </c>
      <c r="AO2" s="225"/>
      <c r="AP2" s="225"/>
      <c r="AQ2" s="225"/>
      <c r="AR2" s="225"/>
      <c r="AS2" s="225"/>
      <c r="AT2" s="225"/>
      <c r="AU2" s="225"/>
      <c r="AV2" s="225"/>
      <c r="AW2" s="225"/>
      <c r="AX2" s="226"/>
    </row>
    <row r="3" spans="1:50" ht="18" customHeight="1" thickBot="1">
      <c r="A3" s="208" t="s">
        <v>167</v>
      </c>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10"/>
      <c r="AN3" s="38" t="s">
        <v>35</v>
      </c>
      <c r="AO3" s="39"/>
      <c r="AP3" s="39" t="s">
        <v>27</v>
      </c>
      <c r="AQ3" s="40"/>
      <c r="AR3" s="3"/>
      <c r="AS3" s="38" t="s">
        <v>30</v>
      </c>
      <c r="AT3" s="39"/>
      <c r="AU3" s="40"/>
      <c r="AV3" s="3"/>
      <c r="AW3" s="38" t="s">
        <v>30</v>
      </c>
      <c r="AX3" s="40"/>
    </row>
    <row r="4" spans="1:50" ht="14.25" customHeight="1" thickBot="1">
      <c r="A4" s="216" t="s">
        <v>126</v>
      </c>
      <c r="B4" s="217"/>
      <c r="C4" s="218"/>
      <c r="D4" s="219">
        <f>IF(D5=0,0,D1/D5)</f>
        <v>0</v>
      </c>
      <c r="E4" s="220"/>
      <c r="F4" s="220"/>
      <c r="G4" s="169" t="str">
        <f>+G5</f>
        <v>LS</v>
      </c>
      <c r="H4" s="119"/>
      <c r="I4" s="119"/>
      <c r="J4" s="3"/>
      <c r="K4" s="3"/>
      <c r="AB4" s="13"/>
      <c r="AN4" s="41" t="s">
        <v>36</v>
      </c>
      <c r="AO4" s="42"/>
      <c r="AP4" s="42" t="s">
        <v>28</v>
      </c>
      <c r="AQ4" s="43"/>
      <c r="AR4" s="3"/>
      <c r="AS4" s="41" t="s">
        <v>60</v>
      </c>
      <c r="AT4" s="42"/>
      <c r="AU4" s="43"/>
      <c r="AV4" s="3"/>
      <c r="AW4" s="41" t="s">
        <v>70</v>
      </c>
      <c r="AX4" s="43"/>
    </row>
    <row r="5" spans="1:50" ht="14.25" customHeight="1" thickBot="1">
      <c r="A5" s="185" t="s">
        <v>128</v>
      </c>
      <c r="B5" s="186"/>
      <c r="C5" s="187"/>
      <c r="D5" s="211">
        <v>1</v>
      </c>
      <c r="E5" s="212"/>
      <c r="F5" s="213"/>
      <c r="G5" s="170" t="s">
        <v>127</v>
      </c>
      <c r="H5" s="190"/>
      <c r="I5" s="191"/>
      <c r="J5" s="27"/>
      <c r="K5" s="227" t="s">
        <v>102</v>
      </c>
      <c r="L5" s="227"/>
      <c r="M5" s="227"/>
      <c r="N5" s="227"/>
      <c r="O5" s="3"/>
      <c r="P5" s="227" t="s">
        <v>42</v>
      </c>
      <c r="Q5" s="227"/>
      <c r="R5" s="227"/>
      <c r="T5" s="227" t="s">
        <v>16</v>
      </c>
      <c r="U5" s="227"/>
      <c r="V5" s="227"/>
      <c r="X5" s="228" t="s">
        <v>122</v>
      </c>
      <c r="Y5" s="228"/>
      <c r="Z5" s="228"/>
      <c r="AA5" s="228"/>
      <c r="AB5" s="13"/>
      <c r="AN5" s="41"/>
      <c r="AO5" s="42"/>
      <c r="AP5" s="42"/>
      <c r="AQ5" s="43"/>
      <c r="AR5" s="3"/>
      <c r="AS5" s="41" t="s">
        <v>61</v>
      </c>
      <c r="AT5" s="42"/>
      <c r="AU5" s="43"/>
      <c r="AV5" s="3"/>
      <c r="AW5" s="41" t="s">
        <v>71</v>
      </c>
      <c r="AX5" s="43"/>
    </row>
    <row r="6" spans="8:50" ht="14.25" customHeight="1">
      <c r="H6" s="160"/>
      <c r="I6" s="160"/>
      <c r="J6" s="27"/>
      <c r="K6" s="229">
        <f>+'Item 1 '!K6:N6</f>
        <v>0</v>
      </c>
      <c r="L6" s="230"/>
      <c r="M6" s="230"/>
      <c r="N6" s="231"/>
      <c r="P6" s="229"/>
      <c r="Q6" s="230"/>
      <c r="R6" s="231"/>
      <c r="T6" s="221">
        <f>+'Item 1 '!T6:V6</f>
        <v>0</v>
      </c>
      <c r="U6" s="222"/>
      <c r="V6" s="223"/>
      <c r="X6" s="221">
        <f>+'Item 1 '!X6:AA6</f>
        <v>0</v>
      </c>
      <c r="Y6" s="222"/>
      <c r="Z6" s="222"/>
      <c r="AA6" s="223"/>
      <c r="AB6" s="13"/>
      <c r="AN6" s="41" t="s">
        <v>43</v>
      </c>
      <c r="AO6" s="42"/>
      <c r="AP6" s="42" t="s">
        <v>47</v>
      </c>
      <c r="AQ6" s="43"/>
      <c r="AR6" s="3"/>
      <c r="AS6" s="41" t="s">
        <v>62</v>
      </c>
      <c r="AT6" s="42"/>
      <c r="AU6" s="43"/>
      <c r="AV6" s="3"/>
      <c r="AW6" s="41" t="s">
        <v>69</v>
      </c>
      <c r="AX6" s="43"/>
    </row>
    <row r="7" spans="1:50" ht="15" customHeight="1">
      <c r="A7" s="227" t="s">
        <v>105</v>
      </c>
      <c r="B7" s="227"/>
      <c r="D7" s="227" t="s">
        <v>111</v>
      </c>
      <c r="E7" s="227"/>
      <c r="F7" s="227"/>
      <c r="H7" s="236" t="s">
        <v>103</v>
      </c>
      <c r="I7" s="236"/>
      <c r="J7" s="27"/>
      <c r="K7" s="237" t="s">
        <v>106</v>
      </c>
      <c r="L7" s="237"/>
      <c r="M7" s="237"/>
      <c r="N7" s="237"/>
      <c r="P7" s="237" t="s">
        <v>31</v>
      </c>
      <c r="Q7" s="237"/>
      <c r="R7" s="237"/>
      <c r="T7" s="237" t="s">
        <v>17</v>
      </c>
      <c r="U7" s="237"/>
      <c r="V7" s="237"/>
      <c r="X7" s="239" t="s">
        <v>121</v>
      </c>
      <c r="Y7" s="239"/>
      <c r="Z7" s="239"/>
      <c r="AA7" s="239"/>
      <c r="AB7" s="13"/>
      <c r="AN7" s="41" t="s">
        <v>44</v>
      </c>
      <c r="AO7" s="42"/>
      <c r="AP7" s="42" t="s">
        <v>46</v>
      </c>
      <c r="AQ7" s="43"/>
      <c r="AR7" s="3"/>
      <c r="AS7" s="41" t="s">
        <v>63</v>
      </c>
      <c r="AT7" s="42"/>
      <c r="AU7" s="43"/>
      <c r="AV7" s="3"/>
      <c r="AW7" s="41" t="s">
        <v>68</v>
      </c>
      <c r="AX7" s="43"/>
    </row>
    <row r="8" spans="1:50" ht="15" customHeight="1" thickBot="1">
      <c r="A8" s="240">
        <f>+'Item 1 '!A8:B8</f>
        <v>0</v>
      </c>
      <c r="B8" s="241"/>
      <c r="D8" s="229">
        <f>+'Item 1 '!D8:F8</f>
        <v>0</v>
      </c>
      <c r="E8" s="230"/>
      <c r="F8" s="231"/>
      <c r="H8" s="240">
        <f>+'Item 1 '!H8:I8</f>
        <v>0</v>
      </c>
      <c r="I8" s="241"/>
      <c r="J8" s="27"/>
      <c r="K8" s="229">
        <f>+'Item 1 '!K8:N8</f>
        <v>0</v>
      </c>
      <c r="L8" s="230"/>
      <c r="M8" s="230"/>
      <c r="N8" s="231"/>
      <c r="P8" s="229"/>
      <c r="Q8" s="230"/>
      <c r="R8" s="231"/>
      <c r="T8" s="221">
        <f>+'Item 1 '!T8:V8</f>
        <v>0</v>
      </c>
      <c r="U8" s="222"/>
      <c r="V8" s="223"/>
      <c r="X8" s="221">
        <f>+'Item 1 '!X8:AA8</f>
        <v>0</v>
      </c>
      <c r="Y8" s="222"/>
      <c r="Z8" s="222"/>
      <c r="AA8" s="223"/>
      <c r="AB8" s="13"/>
      <c r="AN8" s="41" t="s">
        <v>45</v>
      </c>
      <c r="AO8" s="42"/>
      <c r="AP8" s="42" t="s">
        <v>48</v>
      </c>
      <c r="AQ8" s="43"/>
      <c r="AR8" s="3"/>
      <c r="AS8" s="44" t="s">
        <v>64</v>
      </c>
      <c r="AT8" s="45"/>
      <c r="AU8" s="46"/>
      <c r="AV8" s="3"/>
      <c r="AW8" s="41" t="s">
        <v>72</v>
      </c>
      <c r="AX8" s="43"/>
    </row>
    <row r="9" spans="1:50" ht="15" customHeight="1" thickBot="1">
      <c r="A9" s="227" t="s">
        <v>66</v>
      </c>
      <c r="B9" s="227"/>
      <c r="D9" s="237" t="s">
        <v>124</v>
      </c>
      <c r="E9" s="237"/>
      <c r="F9" s="237"/>
      <c r="H9" s="238" t="s">
        <v>125</v>
      </c>
      <c r="I9" s="238"/>
      <c r="J9" s="3"/>
      <c r="K9" s="237" t="s">
        <v>120</v>
      </c>
      <c r="L9" s="237"/>
      <c r="M9" s="237"/>
      <c r="N9" s="237"/>
      <c r="P9" s="237" t="s">
        <v>39</v>
      </c>
      <c r="Q9" s="237"/>
      <c r="R9" s="237"/>
      <c r="T9" s="237" t="s">
        <v>18</v>
      </c>
      <c r="U9" s="237"/>
      <c r="V9" s="237"/>
      <c r="X9" s="237" t="s">
        <v>41</v>
      </c>
      <c r="Y9" s="237"/>
      <c r="Z9" s="237"/>
      <c r="AA9" s="237"/>
      <c r="AB9" s="13"/>
      <c r="AN9" s="41" t="s">
        <v>30</v>
      </c>
      <c r="AO9" s="42"/>
      <c r="AP9" s="42"/>
      <c r="AQ9" s="43"/>
      <c r="AR9" s="3"/>
      <c r="AS9" s="3"/>
      <c r="AT9" s="3"/>
      <c r="AU9" s="3"/>
      <c r="AV9" s="3"/>
      <c r="AW9" s="44" t="s">
        <v>73</v>
      </c>
      <c r="AX9" s="46"/>
    </row>
    <row r="10" spans="1:50" ht="15" customHeight="1" thickBot="1">
      <c r="A10" s="240">
        <f>+'Item 1 '!A10:B10</f>
        <v>0</v>
      </c>
      <c r="B10" s="241"/>
      <c r="D10" s="229">
        <f>+'Item 1 '!D10:F10</f>
        <v>0</v>
      </c>
      <c r="E10" s="230"/>
      <c r="F10" s="231"/>
      <c r="H10" s="240">
        <v>10</v>
      </c>
      <c r="I10" s="241"/>
      <c r="J10" s="3"/>
      <c r="K10" s="229">
        <f>+'Item 1 '!K10:N10</f>
        <v>0</v>
      </c>
      <c r="L10" s="230"/>
      <c r="M10" s="230"/>
      <c r="N10" s="231"/>
      <c r="P10" s="229" t="s">
        <v>30</v>
      </c>
      <c r="Q10" s="230"/>
      <c r="R10" s="231"/>
      <c r="T10" s="221">
        <f>+'Item 1 '!T10:V10</f>
        <v>0</v>
      </c>
      <c r="U10" s="222"/>
      <c r="V10" s="223"/>
      <c r="X10" s="221">
        <f>+'Item 1 '!X10:AA10</f>
        <v>0</v>
      </c>
      <c r="Y10" s="222"/>
      <c r="Z10" s="222"/>
      <c r="AA10" s="223"/>
      <c r="AB10" s="13"/>
      <c r="AN10" s="41"/>
      <c r="AO10" s="42"/>
      <c r="AP10" s="42"/>
      <c r="AQ10" s="43"/>
      <c r="AR10" s="3"/>
      <c r="AS10" s="3"/>
      <c r="AT10" s="3"/>
      <c r="AU10" s="3"/>
      <c r="AV10" s="3"/>
      <c r="AW10" s="3"/>
      <c r="AX10" s="10"/>
    </row>
    <row r="11" spans="1:50" ht="15" customHeight="1" thickBot="1">
      <c r="A11" s="237" t="s">
        <v>34</v>
      </c>
      <c r="B11" s="237"/>
      <c r="D11" s="237" t="s">
        <v>37</v>
      </c>
      <c r="E11" s="237"/>
      <c r="F11" s="237"/>
      <c r="H11" s="238" t="s">
        <v>52</v>
      </c>
      <c r="I11" s="238"/>
      <c r="K11" s="237" t="s">
        <v>107</v>
      </c>
      <c r="L11" s="237"/>
      <c r="M11" s="237"/>
      <c r="N11" s="237"/>
      <c r="P11" s="237" t="s">
        <v>40</v>
      </c>
      <c r="Q11" s="237"/>
      <c r="R11" s="237"/>
      <c r="T11" s="237" t="s">
        <v>78</v>
      </c>
      <c r="U11" s="237"/>
      <c r="W11" s="111" t="s">
        <v>131</v>
      </c>
      <c r="X11" s="237" t="s">
        <v>79</v>
      </c>
      <c r="Y11" s="237"/>
      <c r="Z11" s="237"/>
      <c r="AA11" s="237"/>
      <c r="AB11" s="13"/>
      <c r="AN11" s="41" t="b">
        <f>IF(K10="Subcontractor",0)</f>
        <v>0</v>
      </c>
      <c r="AO11" s="42" t="s">
        <v>56</v>
      </c>
      <c r="AP11" s="42"/>
      <c r="AQ11" s="43"/>
      <c r="AR11" s="3"/>
      <c r="AS11" s="48" t="s">
        <v>74</v>
      </c>
      <c r="AT11" s="3"/>
      <c r="AU11" s="48">
        <f>V82-X50</f>
        <v>-1E-06</v>
      </c>
      <c r="AV11" s="3"/>
      <c r="AW11" s="178">
        <f>+V56</f>
        <v>0</v>
      </c>
      <c r="AX11" s="10"/>
    </row>
    <row r="12" spans="1:50" ht="15" customHeight="1" thickBot="1">
      <c r="A12" s="229">
        <f>+'Item 1 '!A12:B12</f>
        <v>0</v>
      </c>
      <c r="B12" s="231"/>
      <c r="D12" s="229" t="str">
        <f>+'Item 1 '!D12:F12</f>
        <v>No</v>
      </c>
      <c r="E12" s="230"/>
      <c r="F12" s="231"/>
      <c r="H12" s="240">
        <f>+'Item 1 '!H12:I12</f>
        <v>0</v>
      </c>
      <c r="I12" s="241"/>
      <c r="K12" s="229">
        <f>+'Item 1 '!K12:N12</f>
        <v>0</v>
      </c>
      <c r="L12" s="230"/>
      <c r="M12" s="230"/>
      <c r="N12" s="231"/>
      <c r="P12" s="229" t="s">
        <v>47</v>
      </c>
      <c r="Q12" s="230"/>
      <c r="R12" s="231"/>
      <c r="T12" s="221" t="str">
        <f>+'Item 1 '!T12:V12</f>
        <v>No</v>
      </c>
      <c r="U12" s="222"/>
      <c r="V12" s="223"/>
      <c r="W12" s="172" t="str">
        <f>+'Item 1 '!W12</f>
        <v>Yes</v>
      </c>
      <c r="X12" s="229" t="str">
        <f>+'Item 1 '!X12:AA12</f>
        <v>No</v>
      </c>
      <c r="Y12" s="230"/>
      <c r="Z12" s="230"/>
      <c r="AA12" s="231"/>
      <c r="AB12" s="13"/>
      <c r="AN12" s="44">
        <f>IF(D12="No",0)</f>
        <v>0</v>
      </c>
      <c r="AO12" s="45" t="s">
        <v>57</v>
      </c>
      <c r="AP12" s="45"/>
      <c r="AQ12" s="46"/>
      <c r="AR12" s="12"/>
      <c r="AS12" s="49" t="s">
        <v>75</v>
      </c>
      <c r="AT12" s="12"/>
      <c r="AU12" s="49">
        <f>AU11/X50</f>
        <v>-1</v>
      </c>
      <c r="AV12" s="12"/>
      <c r="AW12" s="12"/>
      <c r="AX12" s="90"/>
    </row>
    <row r="13" spans="1:28" ht="15" customHeight="1">
      <c r="A13" s="237" t="s">
        <v>33</v>
      </c>
      <c r="B13" s="237"/>
      <c r="D13" s="237" t="s">
        <v>53</v>
      </c>
      <c r="E13" s="237"/>
      <c r="F13" s="237"/>
      <c r="H13" s="237" t="s">
        <v>76</v>
      </c>
      <c r="I13" s="237"/>
      <c r="K13" s="237" t="s">
        <v>108</v>
      </c>
      <c r="L13" s="237"/>
      <c r="M13" s="237"/>
      <c r="N13" s="237"/>
      <c r="P13" s="237" t="s">
        <v>67</v>
      </c>
      <c r="Q13" s="237"/>
      <c r="R13" s="237"/>
      <c r="T13" s="227" t="s">
        <v>38</v>
      </c>
      <c r="U13" s="227"/>
      <c r="V13" s="227"/>
      <c r="W13" s="227"/>
      <c r="X13" s="227"/>
      <c r="Y13" s="227"/>
      <c r="Z13" s="227"/>
      <c r="AA13" s="227"/>
      <c r="AB13" s="13"/>
    </row>
    <row r="14" spans="1:28" ht="15" customHeight="1">
      <c r="A14" s="229">
        <f>+'Item 1 '!A14:B14</f>
        <v>0</v>
      </c>
      <c r="B14" s="231"/>
      <c r="D14" s="229">
        <f>+'Item 1 '!D14:F14</f>
        <v>0</v>
      </c>
      <c r="E14" s="230"/>
      <c r="F14" s="231"/>
      <c r="H14" s="240">
        <f>+'Item 1 '!H14:I14</f>
        <v>0</v>
      </c>
      <c r="I14" s="241"/>
      <c r="K14" s="229">
        <f>+'Item 1 '!K14:N14</f>
        <v>0</v>
      </c>
      <c r="L14" s="230"/>
      <c r="M14" s="230"/>
      <c r="N14" s="231"/>
      <c r="P14" s="229" t="s">
        <v>30</v>
      </c>
      <c r="Q14" s="230"/>
      <c r="R14" s="231"/>
      <c r="T14" s="246" t="str">
        <f ca="1">+CELL("Filename")</f>
        <v>V:\DSC Workflow\WEB SITE\NEW Workflows Site\Construction\[CM5-ModificationEstimateOfCost_6-15-11.xls]Item 1 </v>
      </c>
      <c r="U14" s="247"/>
      <c r="V14" s="247"/>
      <c r="W14" s="247"/>
      <c r="X14" s="247"/>
      <c r="Y14" s="247"/>
      <c r="Z14" s="247"/>
      <c r="AA14" s="248"/>
      <c r="AB14" s="13"/>
    </row>
    <row r="15" spans="1:28" ht="15" customHeight="1">
      <c r="A15" s="237" t="s">
        <v>123</v>
      </c>
      <c r="B15" s="237"/>
      <c r="D15" s="237" t="s">
        <v>54</v>
      </c>
      <c r="E15" s="237"/>
      <c r="F15" s="237"/>
      <c r="H15" s="238" t="s">
        <v>55</v>
      </c>
      <c r="I15" s="238"/>
      <c r="K15" s="237" t="s">
        <v>109</v>
      </c>
      <c r="L15" s="237"/>
      <c r="M15" s="237"/>
      <c r="N15" s="237"/>
      <c r="O15" s="3"/>
      <c r="P15" s="237" t="s">
        <v>59</v>
      </c>
      <c r="Q15" s="237"/>
      <c r="R15" s="237"/>
      <c r="T15" s="249"/>
      <c r="U15" s="250"/>
      <c r="V15" s="250"/>
      <c r="W15" s="250"/>
      <c r="X15" s="250"/>
      <c r="Y15" s="250"/>
      <c r="Z15" s="250"/>
      <c r="AA15" s="251"/>
      <c r="AB15" s="51"/>
    </row>
    <row r="16" spans="1:28" ht="15" customHeight="1">
      <c r="A16" s="240">
        <f>+'Item 1 '!A16:B16</f>
        <v>0</v>
      </c>
      <c r="B16" s="241"/>
      <c r="D16" s="229">
        <f>+'Item 1 '!D16:F16</f>
        <v>0</v>
      </c>
      <c r="E16" s="230"/>
      <c r="F16" s="231"/>
      <c r="H16" s="240">
        <f>+'Item 1 '!H16:I16</f>
        <v>0</v>
      </c>
      <c r="I16" s="241"/>
      <c r="K16" s="229">
        <f>+'Item 1 '!K16:N16</f>
        <v>0</v>
      </c>
      <c r="L16" s="230"/>
      <c r="M16" s="230"/>
      <c r="N16" s="231"/>
      <c r="O16" s="3"/>
      <c r="P16" s="229" t="s">
        <v>30</v>
      </c>
      <c r="Q16" s="230"/>
      <c r="R16" s="231"/>
      <c r="T16" s="252"/>
      <c r="U16" s="253"/>
      <c r="V16" s="253"/>
      <c r="W16" s="253"/>
      <c r="X16" s="253"/>
      <c r="Y16" s="253"/>
      <c r="Z16" s="253"/>
      <c r="AA16" s="254"/>
      <c r="AB16" s="51"/>
    </row>
    <row r="17" spans="1:28" ht="15" customHeight="1" thickBot="1">
      <c r="A17" s="25"/>
      <c r="B17" s="25"/>
      <c r="C17" s="47"/>
      <c r="D17" s="25"/>
      <c r="E17" s="25"/>
      <c r="F17" s="25"/>
      <c r="G17" s="25"/>
      <c r="H17" s="26"/>
      <c r="I17" s="26"/>
      <c r="J17" s="26"/>
      <c r="K17" s="26"/>
      <c r="L17" s="26"/>
      <c r="M17" s="26"/>
      <c r="N17" s="3"/>
      <c r="O17" s="3"/>
      <c r="P17" s="3"/>
      <c r="Q17" s="3"/>
      <c r="R17" s="3"/>
      <c r="S17" s="3"/>
      <c r="T17" s="3"/>
      <c r="U17" s="3"/>
      <c r="V17" s="3"/>
      <c r="W17" s="3"/>
      <c r="X17" s="3"/>
      <c r="Y17" s="3"/>
      <c r="Z17" s="3"/>
      <c r="AA17" s="3"/>
      <c r="AB17" s="3"/>
    </row>
    <row r="18" spans="1:28" ht="18.75" customHeight="1" thickBot="1">
      <c r="A18" s="52" t="s">
        <v>159</v>
      </c>
      <c r="B18" s="53"/>
      <c r="C18" s="53"/>
      <c r="D18" s="53"/>
      <c r="E18" s="53"/>
      <c r="F18" s="119"/>
      <c r="G18" s="119"/>
      <c r="H18" s="53"/>
      <c r="I18" s="53"/>
      <c r="J18" s="53"/>
      <c r="K18" s="53"/>
      <c r="L18" s="53"/>
      <c r="M18" s="53"/>
      <c r="N18" s="53"/>
      <c r="O18" s="53"/>
      <c r="P18" s="53"/>
      <c r="Q18" s="53"/>
      <c r="R18" s="53"/>
      <c r="S18" s="53"/>
      <c r="T18" s="53"/>
      <c r="U18" s="53"/>
      <c r="V18" s="53"/>
      <c r="W18" s="53"/>
      <c r="X18" s="53"/>
      <c r="Y18" s="53"/>
      <c r="Z18" s="53"/>
      <c r="AA18" s="115"/>
      <c r="AB18" s="13"/>
    </row>
    <row r="19" spans="1:28" ht="16.5" customHeight="1" thickBot="1">
      <c r="A19" s="66"/>
      <c r="B19" s="264" t="s">
        <v>11</v>
      </c>
      <c r="C19" s="265"/>
      <c r="D19" s="265"/>
      <c r="E19" s="266"/>
      <c r="F19" s="268" t="s">
        <v>133</v>
      </c>
      <c r="G19" s="269"/>
      <c r="H19" s="242" t="s">
        <v>7</v>
      </c>
      <c r="I19" s="243"/>
      <c r="J19" s="243"/>
      <c r="K19" s="243"/>
      <c r="L19" s="244"/>
      <c r="M19" s="272" t="s">
        <v>2</v>
      </c>
      <c r="N19" s="272"/>
      <c r="O19" s="272"/>
      <c r="P19" s="272"/>
      <c r="Q19" s="242" t="s">
        <v>0</v>
      </c>
      <c r="R19" s="243"/>
      <c r="S19" s="243"/>
      <c r="T19" s="244"/>
      <c r="U19" s="242" t="s">
        <v>9</v>
      </c>
      <c r="V19" s="243"/>
      <c r="W19" s="243"/>
      <c r="X19" s="244"/>
      <c r="Y19" s="113"/>
      <c r="Z19" s="114"/>
      <c r="AA19" s="122"/>
      <c r="AB19" s="13"/>
    </row>
    <row r="20" spans="1:28" ht="18" customHeight="1" thickBot="1">
      <c r="A20" s="67" t="s">
        <v>12</v>
      </c>
      <c r="B20" s="255"/>
      <c r="C20" s="256"/>
      <c r="D20" s="256"/>
      <c r="E20" s="267"/>
      <c r="F20" s="270" t="s">
        <v>132</v>
      </c>
      <c r="G20" s="271"/>
      <c r="H20" s="245" t="s">
        <v>4</v>
      </c>
      <c r="I20" s="245"/>
      <c r="J20" s="68" t="s">
        <v>51</v>
      </c>
      <c r="K20" s="145" t="s">
        <v>20</v>
      </c>
      <c r="L20" s="145" t="s">
        <v>5</v>
      </c>
      <c r="M20" s="245" t="s">
        <v>4</v>
      </c>
      <c r="N20" s="245"/>
      <c r="O20" s="145" t="s">
        <v>20</v>
      </c>
      <c r="P20" s="145" t="s">
        <v>5</v>
      </c>
      <c r="Q20" s="245" t="s">
        <v>4</v>
      </c>
      <c r="R20" s="245"/>
      <c r="S20" s="145" t="s">
        <v>20</v>
      </c>
      <c r="T20" s="145" t="s">
        <v>5</v>
      </c>
      <c r="U20" s="69" t="s">
        <v>6</v>
      </c>
      <c r="V20" s="145" t="s">
        <v>50</v>
      </c>
      <c r="W20" s="145" t="s">
        <v>15</v>
      </c>
      <c r="X20" s="145" t="s">
        <v>5</v>
      </c>
      <c r="Y20" s="255" t="s">
        <v>32</v>
      </c>
      <c r="Z20" s="256"/>
      <c r="AA20" s="257"/>
      <c r="AB20" s="13"/>
    </row>
    <row r="21" spans="1:30" ht="17.25" customHeight="1" thickBot="1">
      <c r="A21" s="70"/>
      <c r="B21" s="258" t="s">
        <v>13</v>
      </c>
      <c r="C21" s="258"/>
      <c r="D21" s="258"/>
      <c r="E21" s="258"/>
      <c r="F21" s="71"/>
      <c r="G21" s="71"/>
      <c r="H21" s="144"/>
      <c r="I21" s="144"/>
      <c r="J21" s="144"/>
      <c r="K21" s="144"/>
      <c r="L21" s="144"/>
      <c r="M21" s="144"/>
      <c r="N21" s="144"/>
      <c r="O21" s="144"/>
      <c r="P21" s="144"/>
      <c r="Q21" s="144"/>
      <c r="R21" s="144"/>
      <c r="S21" s="144"/>
      <c r="T21" s="144"/>
      <c r="U21" s="144"/>
      <c r="V21" s="144"/>
      <c r="W21" s="144"/>
      <c r="X21" s="144"/>
      <c r="Y21" s="118"/>
      <c r="Z21" s="112"/>
      <c r="AA21" s="71"/>
      <c r="AB21" s="13"/>
      <c r="AD21" s="24"/>
    </row>
    <row r="22" spans="1:35" ht="15" customHeight="1" thickBot="1">
      <c r="A22" s="72">
        <v>1</v>
      </c>
      <c r="B22" s="259"/>
      <c r="C22" s="260"/>
      <c r="D22" s="260"/>
      <c r="E22" s="260"/>
      <c r="F22" s="80">
        <v>0</v>
      </c>
      <c r="G22" s="81" t="s">
        <v>21</v>
      </c>
      <c r="H22" s="73">
        <v>0</v>
      </c>
      <c r="I22" s="74" t="s">
        <v>22</v>
      </c>
      <c r="J22" s="75">
        <f aca="true" t="shared" si="0" ref="J22:J27">IF(H22&lt;&gt;0,F22/H22,0)</f>
        <v>0</v>
      </c>
      <c r="K22" s="76">
        <v>0</v>
      </c>
      <c r="L22" s="77">
        <f aca="true" t="shared" si="1" ref="L22:L27">-K22*H22</f>
        <v>0</v>
      </c>
      <c r="M22" s="73">
        <v>0</v>
      </c>
      <c r="N22" s="74" t="s">
        <v>21</v>
      </c>
      <c r="O22" s="76">
        <v>0</v>
      </c>
      <c r="P22" s="77">
        <f aca="true" t="shared" si="2" ref="P22:P27">-O22*M22</f>
        <v>0</v>
      </c>
      <c r="Q22" s="73">
        <v>0</v>
      </c>
      <c r="R22" s="74" t="s">
        <v>21</v>
      </c>
      <c r="S22" s="76">
        <v>0</v>
      </c>
      <c r="T22" s="77">
        <f aca="true" t="shared" si="3" ref="T22:T27">-S22*Q22</f>
        <v>0</v>
      </c>
      <c r="U22" s="78">
        <f>+T22+P22+L22</f>
        <v>0</v>
      </c>
      <c r="V22" s="79">
        <f aca="true" t="shared" si="4" ref="V22:V27">SUM($T$10+$T$8+$T$6)</f>
        <v>0</v>
      </c>
      <c r="W22" s="78">
        <f>U22*V22</f>
        <v>0</v>
      </c>
      <c r="X22" s="152">
        <f>W22+U22</f>
        <v>0</v>
      </c>
      <c r="Y22" s="261">
        <f aca="true" t="shared" si="5" ref="Y22:Y27">IF(F22=0,0,X22/F22)</f>
        <v>0</v>
      </c>
      <c r="Z22" s="261"/>
      <c r="AA22" s="146" t="str">
        <f aca="true" t="shared" si="6" ref="AA22:AA27">+G22</f>
        <v>sf</v>
      </c>
      <c r="AB22" s="13"/>
      <c r="AH22" s="7"/>
      <c r="AI22" s="8"/>
    </row>
    <row r="23" spans="1:35" ht="15" customHeight="1" thickBot="1">
      <c r="A23" s="82">
        <v>2</v>
      </c>
      <c r="B23" s="262"/>
      <c r="C23" s="263"/>
      <c r="D23" s="263"/>
      <c r="E23" s="263"/>
      <c r="F23" s="94">
        <v>0</v>
      </c>
      <c r="G23" s="95" t="s">
        <v>21</v>
      </c>
      <c r="H23" s="83">
        <v>0</v>
      </c>
      <c r="I23" s="84" t="s">
        <v>22</v>
      </c>
      <c r="J23" s="75">
        <f t="shared" si="0"/>
        <v>0</v>
      </c>
      <c r="K23" s="85">
        <v>0</v>
      </c>
      <c r="L23" s="77">
        <f t="shared" si="1"/>
        <v>0</v>
      </c>
      <c r="M23" s="83">
        <v>0</v>
      </c>
      <c r="N23" s="84" t="s">
        <v>21</v>
      </c>
      <c r="O23" s="85">
        <v>0</v>
      </c>
      <c r="P23" s="77">
        <f t="shared" si="2"/>
        <v>0</v>
      </c>
      <c r="Q23" s="83">
        <v>0</v>
      </c>
      <c r="R23" s="84" t="s">
        <v>21</v>
      </c>
      <c r="S23" s="85">
        <v>0</v>
      </c>
      <c r="T23" s="77">
        <f t="shared" si="3"/>
        <v>0</v>
      </c>
      <c r="U23" s="78">
        <f aca="true" t="shared" si="7" ref="U23:U49">+T23+P23+L23</f>
        <v>0</v>
      </c>
      <c r="V23" s="79">
        <f t="shared" si="4"/>
        <v>0</v>
      </c>
      <c r="W23" s="78">
        <f aca="true" t="shared" si="8" ref="W23:W49">U23*V23</f>
        <v>0</v>
      </c>
      <c r="X23" s="153">
        <f aca="true" t="shared" si="9" ref="X23:X49">W23+U23</f>
        <v>0</v>
      </c>
      <c r="Y23" s="261">
        <f t="shared" si="5"/>
        <v>0</v>
      </c>
      <c r="Z23" s="261"/>
      <c r="AA23" s="146" t="str">
        <f t="shared" si="6"/>
        <v>sf</v>
      </c>
      <c r="AB23" s="13"/>
      <c r="AH23" s="7"/>
      <c r="AI23" s="8"/>
    </row>
    <row r="24" spans="1:28" ht="15" customHeight="1" thickBot="1">
      <c r="A24" s="82">
        <v>3</v>
      </c>
      <c r="B24" s="273"/>
      <c r="C24" s="263"/>
      <c r="D24" s="263"/>
      <c r="E24" s="263"/>
      <c r="F24" s="94">
        <v>0</v>
      </c>
      <c r="G24" s="95" t="s">
        <v>21</v>
      </c>
      <c r="H24" s="83">
        <v>0</v>
      </c>
      <c r="I24" s="84" t="s">
        <v>22</v>
      </c>
      <c r="J24" s="75">
        <f t="shared" si="0"/>
        <v>0</v>
      </c>
      <c r="K24" s="85">
        <v>0</v>
      </c>
      <c r="L24" s="77">
        <f t="shared" si="1"/>
        <v>0</v>
      </c>
      <c r="M24" s="83">
        <v>0</v>
      </c>
      <c r="N24" s="84" t="s">
        <v>21</v>
      </c>
      <c r="O24" s="85">
        <v>0</v>
      </c>
      <c r="P24" s="77">
        <f t="shared" si="2"/>
        <v>0</v>
      </c>
      <c r="Q24" s="83">
        <v>0</v>
      </c>
      <c r="R24" s="84" t="s">
        <v>21</v>
      </c>
      <c r="S24" s="85">
        <v>0</v>
      </c>
      <c r="T24" s="77">
        <f t="shared" si="3"/>
        <v>0</v>
      </c>
      <c r="U24" s="78">
        <f t="shared" si="7"/>
        <v>0</v>
      </c>
      <c r="V24" s="79">
        <f t="shared" si="4"/>
        <v>0</v>
      </c>
      <c r="W24" s="78">
        <f t="shared" si="8"/>
        <v>0</v>
      </c>
      <c r="X24" s="153">
        <f t="shared" si="9"/>
        <v>0</v>
      </c>
      <c r="Y24" s="261">
        <f t="shared" si="5"/>
        <v>0</v>
      </c>
      <c r="Z24" s="261"/>
      <c r="AA24" s="146" t="str">
        <f t="shared" si="6"/>
        <v>sf</v>
      </c>
      <c r="AB24" s="13"/>
    </row>
    <row r="25" spans="1:28" ht="15" customHeight="1" thickBot="1">
      <c r="A25" s="82">
        <v>4</v>
      </c>
      <c r="B25" s="262"/>
      <c r="C25" s="263"/>
      <c r="D25" s="263"/>
      <c r="E25" s="263"/>
      <c r="F25" s="94">
        <v>0</v>
      </c>
      <c r="G25" s="95" t="s">
        <v>21</v>
      </c>
      <c r="H25" s="83">
        <v>0</v>
      </c>
      <c r="I25" s="84" t="s">
        <v>22</v>
      </c>
      <c r="J25" s="75">
        <f t="shared" si="0"/>
        <v>0</v>
      </c>
      <c r="K25" s="85">
        <v>0</v>
      </c>
      <c r="L25" s="77">
        <f t="shared" si="1"/>
        <v>0</v>
      </c>
      <c r="M25" s="83">
        <v>0</v>
      </c>
      <c r="N25" s="84" t="s">
        <v>21</v>
      </c>
      <c r="O25" s="85">
        <v>0</v>
      </c>
      <c r="P25" s="77">
        <f t="shared" si="2"/>
        <v>0</v>
      </c>
      <c r="Q25" s="83">
        <v>0</v>
      </c>
      <c r="R25" s="84" t="s">
        <v>21</v>
      </c>
      <c r="S25" s="85">
        <v>0</v>
      </c>
      <c r="T25" s="77">
        <f t="shared" si="3"/>
        <v>0</v>
      </c>
      <c r="U25" s="78">
        <f t="shared" si="7"/>
        <v>0</v>
      </c>
      <c r="V25" s="79">
        <f t="shared" si="4"/>
        <v>0</v>
      </c>
      <c r="W25" s="78">
        <f t="shared" si="8"/>
        <v>0</v>
      </c>
      <c r="X25" s="153">
        <f t="shared" si="9"/>
        <v>0</v>
      </c>
      <c r="Y25" s="261">
        <f t="shared" si="5"/>
        <v>0</v>
      </c>
      <c r="Z25" s="261"/>
      <c r="AA25" s="146" t="str">
        <f t="shared" si="6"/>
        <v>sf</v>
      </c>
      <c r="AB25" s="13"/>
    </row>
    <row r="26" spans="1:35" ht="15" customHeight="1" thickBot="1">
      <c r="A26" s="82">
        <v>5</v>
      </c>
      <c r="B26" s="273"/>
      <c r="C26" s="263"/>
      <c r="D26" s="263"/>
      <c r="E26" s="263"/>
      <c r="F26" s="94">
        <v>0</v>
      </c>
      <c r="G26" s="95" t="s">
        <v>21</v>
      </c>
      <c r="H26" s="83">
        <v>0</v>
      </c>
      <c r="I26" s="84" t="s">
        <v>22</v>
      </c>
      <c r="J26" s="75">
        <f t="shared" si="0"/>
        <v>0</v>
      </c>
      <c r="K26" s="85">
        <v>0</v>
      </c>
      <c r="L26" s="77">
        <f t="shared" si="1"/>
        <v>0</v>
      </c>
      <c r="M26" s="83">
        <v>0</v>
      </c>
      <c r="N26" s="84" t="s">
        <v>21</v>
      </c>
      <c r="O26" s="85">
        <v>0</v>
      </c>
      <c r="P26" s="77">
        <f t="shared" si="2"/>
        <v>0</v>
      </c>
      <c r="Q26" s="83">
        <v>0</v>
      </c>
      <c r="R26" s="84" t="s">
        <v>21</v>
      </c>
      <c r="S26" s="85">
        <v>0</v>
      </c>
      <c r="T26" s="77">
        <f t="shared" si="3"/>
        <v>0</v>
      </c>
      <c r="U26" s="78">
        <f t="shared" si="7"/>
        <v>0</v>
      </c>
      <c r="V26" s="79">
        <f t="shared" si="4"/>
        <v>0</v>
      </c>
      <c r="W26" s="78">
        <f t="shared" si="8"/>
        <v>0</v>
      </c>
      <c r="X26" s="153">
        <f t="shared" si="9"/>
        <v>0</v>
      </c>
      <c r="Y26" s="261">
        <f t="shared" si="5"/>
        <v>0</v>
      </c>
      <c r="Z26" s="261"/>
      <c r="AA26" s="146" t="str">
        <f t="shared" si="6"/>
        <v>sf</v>
      </c>
      <c r="AB26" s="13"/>
      <c r="AI26" s="6"/>
    </row>
    <row r="27" spans="1:35" ht="15" customHeight="1" thickBot="1">
      <c r="A27" s="82">
        <v>6</v>
      </c>
      <c r="B27" s="262"/>
      <c r="C27" s="263"/>
      <c r="D27" s="263"/>
      <c r="E27" s="263"/>
      <c r="F27" s="94">
        <v>0</v>
      </c>
      <c r="G27" s="133" t="s">
        <v>21</v>
      </c>
      <c r="H27" s="83">
        <v>0</v>
      </c>
      <c r="I27" s="84" t="s">
        <v>22</v>
      </c>
      <c r="J27" s="75">
        <f t="shared" si="0"/>
        <v>0</v>
      </c>
      <c r="K27" s="85">
        <v>0</v>
      </c>
      <c r="L27" s="77">
        <f t="shared" si="1"/>
        <v>0</v>
      </c>
      <c r="M27" s="83">
        <v>0</v>
      </c>
      <c r="N27" s="84" t="s">
        <v>21</v>
      </c>
      <c r="O27" s="85">
        <v>0</v>
      </c>
      <c r="P27" s="77">
        <f t="shared" si="2"/>
        <v>0</v>
      </c>
      <c r="Q27" s="83">
        <v>0</v>
      </c>
      <c r="R27" s="84" t="s">
        <v>21</v>
      </c>
      <c r="S27" s="85">
        <v>0</v>
      </c>
      <c r="T27" s="77">
        <f t="shared" si="3"/>
        <v>0</v>
      </c>
      <c r="U27" s="78">
        <f>+T27+P27+L27</f>
        <v>0</v>
      </c>
      <c r="V27" s="79">
        <f t="shared" si="4"/>
        <v>0</v>
      </c>
      <c r="W27" s="78">
        <f>U27*V27</f>
        <v>0</v>
      </c>
      <c r="X27" s="153">
        <f>W27+U27</f>
        <v>0</v>
      </c>
      <c r="Y27" s="261">
        <f t="shared" si="5"/>
        <v>0</v>
      </c>
      <c r="Z27" s="261"/>
      <c r="AA27" s="146" t="str">
        <f t="shared" si="6"/>
        <v>sf</v>
      </c>
      <c r="AB27" s="13"/>
      <c r="AI27" s="6"/>
    </row>
    <row r="28" spans="1:35" ht="15" customHeight="1" thickBot="1">
      <c r="A28" s="87">
        <v>6</v>
      </c>
      <c r="B28" s="274" t="s">
        <v>14</v>
      </c>
      <c r="C28" s="274"/>
      <c r="D28" s="274"/>
      <c r="E28" s="274"/>
      <c r="F28" s="89"/>
      <c r="G28" s="89"/>
      <c r="H28" s="88"/>
      <c r="I28" s="88"/>
      <c r="J28" s="88"/>
      <c r="K28" s="88"/>
      <c r="L28" s="88"/>
      <c r="M28" s="88"/>
      <c r="N28" s="88"/>
      <c r="O28" s="88"/>
      <c r="P28" s="88"/>
      <c r="Q28" s="88"/>
      <c r="R28" s="88"/>
      <c r="S28" s="88"/>
      <c r="T28" s="88"/>
      <c r="U28" s="88"/>
      <c r="V28" s="88"/>
      <c r="W28" s="88"/>
      <c r="X28" s="154"/>
      <c r="Y28" s="156"/>
      <c r="Z28" s="157"/>
      <c r="AA28" s="155"/>
      <c r="AB28" s="13"/>
      <c r="AI28" s="8"/>
    </row>
    <row r="29" spans="1:30" ht="15" customHeight="1" thickBot="1">
      <c r="A29" s="82">
        <v>7</v>
      </c>
      <c r="B29" s="273"/>
      <c r="C29" s="263"/>
      <c r="D29" s="263"/>
      <c r="E29" s="263"/>
      <c r="F29" s="94">
        <v>0</v>
      </c>
      <c r="G29" s="95" t="s">
        <v>21</v>
      </c>
      <c r="H29" s="73">
        <v>0</v>
      </c>
      <c r="I29" s="74" t="s">
        <v>22</v>
      </c>
      <c r="J29" s="75">
        <f aca="true" t="shared" si="10" ref="J29:J42">IF(H29&lt;&gt;0,F29/H29,0)</f>
        <v>0</v>
      </c>
      <c r="K29" s="76">
        <v>0</v>
      </c>
      <c r="L29" s="77">
        <f aca="true" t="shared" si="11" ref="L29:L49">K29*H29</f>
        <v>0</v>
      </c>
      <c r="M29" s="86">
        <v>0</v>
      </c>
      <c r="N29" s="84" t="s">
        <v>21</v>
      </c>
      <c r="O29" s="76">
        <v>0</v>
      </c>
      <c r="P29" s="77">
        <f aca="true" t="shared" si="12" ref="P29:P48">O29*M29</f>
        <v>0</v>
      </c>
      <c r="Q29" s="86">
        <v>0</v>
      </c>
      <c r="R29" s="84" t="s">
        <v>21</v>
      </c>
      <c r="S29" s="76">
        <v>0</v>
      </c>
      <c r="T29" s="77">
        <f aca="true" t="shared" si="13" ref="T29:T49">S29*Q29</f>
        <v>0</v>
      </c>
      <c r="U29" s="78">
        <f t="shared" si="7"/>
        <v>0</v>
      </c>
      <c r="V29" s="79">
        <f aca="true" t="shared" si="14" ref="V29:V42">SUM($T$10+$T$8+$T$6)</f>
        <v>0</v>
      </c>
      <c r="W29" s="78">
        <f t="shared" si="8"/>
        <v>0</v>
      </c>
      <c r="X29" s="153">
        <f t="shared" si="9"/>
        <v>0</v>
      </c>
      <c r="Y29" s="261">
        <f aca="true" t="shared" si="15" ref="Y29:Y42">IF(F29=0,0,X29/F29)</f>
        <v>0</v>
      </c>
      <c r="Z29" s="261"/>
      <c r="AA29" s="146" t="str">
        <f aca="true" t="shared" si="16" ref="AA29:AA42">+G29</f>
        <v>sf</v>
      </c>
      <c r="AB29" s="13"/>
      <c r="AD29" s="14"/>
    </row>
    <row r="30" spans="1:34" ht="15" customHeight="1" thickBot="1">
      <c r="A30" s="82">
        <v>8</v>
      </c>
      <c r="B30" s="273"/>
      <c r="C30" s="263"/>
      <c r="D30" s="263"/>
      <c r="E30" s="263"/>
      <c r="F30" s="94">
        <v>0</v>
      </c>
      <c r="G30" s="95" t="s">
        <v>21</v>
      </c>
      <c r="H30" s="73">
        <v>0</v>
      </c>
      <c r="I30" s="74" t="s">
        <v>22</v>
      </c>
      <c r="J30" s="75">
        <f t="shared" si="10"/>
        <v>0</v>
      </c>
      <c r="K30" s="76">
        <v>0</v>
      </c>
      <c r="L30" s="77">
        <f t="shared" si="11"/>
        <v>0</v>
      </c>
      <c r="M30" s="86">
        <v>0</v>
      </c>
      <c r="N30" s="84" t="s">
        <v>21</v>
      </c>
      <c r="O30" s="76">
        <v>0</v>
      </c>
      <c r="P30" s="77">
        <f t="shared" si="12"/>
        <v>0</v>
      </c>
      <c r="Q30" s="86">
        <v>0</v>
      </c>
      <c r="R30" s="84" t="s">
        <v>21</v>
      </c>
      <c r="S30" s="76">
        <v>0</v>
      </c>
      <c r="T30" s="77">
        <f t="shared" si="13"/>
        <v>0</v>
      </c>
      <c r="U30" s="78">
        <f t="shared" si="7"/>
        <v>0</v>
      </c>
      <c r="V30" s="79">
        <f t="shared" si="14"/>
        <v>0</v>
      </c>
      <c r="W30" s="78">
        <f t="shared" si="8"/>
        <v>0</v>
      </c>
      <c r="X30" s="153">
        <f t="shared" si="9"/>
        <v>0</v>
      </c>
      <c r="Y30" s="261">
        <f t="shared" si="15"/>
        <v>0</v>
      </c>
      <c r="Z30" s="261"/>
      <c r="AA30" s="146" t="str">
        <f t="shared" si="16"/>
        <v>sf</v>
      </c>
      <c r="AB30" s="13"/>
      <c r="AD30" s="14"/>
      <c r="AH30" s="6"/>
    </row>
    <row r="31" spans="1:34" ht="15" customHeight="1" thickBot="1">
      <c r="A31" s="82">
        <v>9</v>
      </c>
      <c r="B31" s="273"/>
      <c r="C31" s="263"/>
      <c r="D31" s="263"/>
      <c r="E31" s="263"/>
      <c r="F31" s="94">
        <v>0</v>
      </c>
      <c r="G31" s="95" t="s">
        <v>21</v>
      </c>
      <c r="H31" s="73">
        <v>0</v>
      </c>
      <c r="I31" s="74" t="s">
        <v>22</v>
      </c>
      <c r="J31" s="75">
        <f t="shared" si="10"/>
        <v>0</v>
      </c>
      <c r="K31" s="76">
        <v>0</v>
      </c>
      <c r="L31" s="77">
        <f t="shared" si="11"/>
        <v>0</v>
      </c>
      <c r="M31" s="86">
        <v>0</v>
      </c>
      <c r="N31" s="84" t="s">
        <v>21</v>
      </c>
      <c r="O31" s="76">
        <v>0</v>
      </c>
      <c r="P31" s="77">
        <f t="shared" si="12"/>
        <v>0</v>
      </c>
      <c r="Q31" s="86">
        <v>0</v>
      </c>
      <c r="R31" s="84" t="s">
        <v>21</v>
      </c>
      <c r="S31" s="76">
        <v>0</v>
      </c>
      <c r="T31" s="77">
        <f t="shared" si="13"/>
        <v>0</v>
      </c>
      <c r="U31" s="78">
        <f t="shared" si="7"/>
        <v>0</v>
      </c>
      <c r="V31" s="79">
        <f t="shared" si="14"/>
        <v>0</v>
      </c>
      <c r="W31" s="78">
        <f t="shared" si="8"/>
        <v>0</v>
      </c>
      <c r="X31" s="153">
        <f t="shared" si="9"/>
        <v>0</v>
      </c>
      <c r="Y31" s="261">
        <f t="shared" si="15"/>
        <v>0</v>
      </c>
      <c r="Z31" s="261"/>
      <c r="AA31" s="146" t="str">
        <f t="shared" si="16"/>
        <v>sf</v>
      </c>
      <c r="AB31" s="13"/>
      <c r="AH31" s="7"/>
    </row>
    <row r="32" spans="1:28" ht="15" customHeight="1" thickBot="1">
      <c r="A32" s="82">
        <v>10</v>
      </c>
      <c r="B32" s="273"/>
      <c r="C32" s="263"/>
      <c r="D32" s="263"/>
      <c r="E32" s="263"/>
      <c r="F32" s="94">
        <v>0</v>
      </c>
      <c r="G32" s="95" t="s">
        <v>21</v>
      </c>
      <c r="H32" s="73">
        <v>0</v>
      </c>
      <c r="I32" s="74" t="s">
        <v>22</v>
      </c>
      <c r="J32" s="75">
        <f t="shared" si="10"/>
        <v>0</v>
      </c>
      <c r="K32" s="76">
        <v>0</v>
      </c>
      <c r="L32" s="77">
        <f t="shared" si="11"/>
        <v>0</v>
      </c>
      <c r="M32" s="86">
        <v>0</v>
      </c>
      <c r="N32" s="84" t="s">
        <v>21</v>
      </c>
      <c r="O32" s="76">
        <v>0</v>
      </c>
      <c r="P32" s="77">
        <f t="shared" si="12"/>
        <v>0</v>
      </c>
      <c r="Q32" s="86">
        <v>0</v>
      </c>
      <c r="R32" s="84" t="s">
        <v>21</v>
      </c>
      <c r="S32" s="76">
        <v>0</v>
      </c>
      <c r="T32" s="77">
        <f t="shared" si="13"/>
        <v>0</v>
      </c>
      <c r="U32" s="78">
        <f t="shared" si="7"/>
        <v>0</v>
      </c>
      <c r="V32" s="79">
        <f t="shared" si="14"/>
        <v>0</v>
      </c>
      <c r="W32" s="78">
        <f t="shared" si="8"/>
        <v>0</v>
      </c>
      <c r="X32" s="153">
        <f t="shared" si="9"/>
        <v>0</v>
      </c>
      <c r="Y32" s="261">
        <f t="shared" si="15"/>
        <v>0</v>
      </c>
      <c r="Z32" s="261"/>
      <c r="AA32" s="146" t="str">
        <f t="shared" si="16"/>
        <v>sf</v>
      </c>
      <c r="AB32" s="13"/>
    </row>
    <row r="33" spans="1:30" ht="15" customHeight="1" thickBot="1">
      <c r="A33" s="82">
        <v>11</v>
      </c>
      <c r="B33" s="273"/>
      <c r="C33" s="263"/>
      <c r="D33" s="263"/>
      <c r="E33" s="263"/>
      <c r="F33" s="94">
        <v>0</v>
      </c>
      <c r="G33" s="95" t="s">
        <v>21</v>
      </c>
      <c r="H33" s="73">
        <v>0</v>
      </c>
      <c r="I33" s="74" t="s">
        <v>22</v>
      </c>
      <c r="J33" s="75">
        <f t="shared" si="10"/>
        <v>0</v>
      </c>
      <c r="K33" s="76">
        <v>0</v>
      </c>
      <c r="L33" s="77">
        <f t="shared" si="11"/>
        <v>0</v>
      </c>
      <c r="M33" s="86">
        <v>0</v>
      </c>
      <c r="N33" s="84" t="s">
        <v>21</v>
      </c>
      <c r="O33" s="76">
        <v>0</v>
      </c>
      <c r="P33" s="77">
        <f t="shared" si="12"/>
        <v>0</v>
      </c>
      <c r="Q33" s="86">
        <v>0</v>
      </c>
      <c r="R33" s="84" t="s">
        <v>21</v>
      </c>
      <c r="S33" s="76">
        <v>0</v>
      </c>
      <c r="T33" s="77">
        <f t="shared" si="13"/>
        <v>0</v>
      </c>
      <c r="U33" s="78">
        <f t="shared" si="7"/>
        <v>0</v>
      </c>
      <c r="V33" s="79">
        <f t="shared" si="14"/>
        <v>0</v>
      </c>
      <c r="W33" s="78">
        <f t="shared" si="8"/>
        <v>0</v>
      </c>
      <c r="X33" s="153">
        <f t="shared" si="9"/>
        <v>0</v>
      </c>
      <c r="Y33" s="261">
        <f t="shared" si="15"/>
        <v>0</v>
      </c>
      <c r="Z33" s="261"/>
      <c r="AA33" s="146" t="str">
        <f t="shared" si="16"/>
        <v>sf</v>
      </c>
      <c r="AB33" s="13"/>
      <c r="AD33" s="14"/>
    </row>
    <row r="34" spans="1:30" ht="15" customHeight="1" thickBot="1">
      <c r="A34" s="82">
        <v>12</v>
      </c>
      <c r="B34" s="273"/>
      <c r="C34" s="263"/>
      <c r="D34" s="263"/>
      <c r="E34" s="263"/>
      <c r="F34" s="94">
        <v>0</v>
      </c>
      <c r="G34" s="95" t="s">
        <v>21</v>
      </c>
      <c r="H34" s="73">
        <v>0</v>
      </c>
      <c r="I34" s="74" t="s">
        <v>22</v>
      </c>
      <c r="J34" s="75">
        <f t="shared" si="10"/>
        <v>0</v>
      </c>
      <c r="K34" s="76">
        <v>0</v>
      </c>
      <c r="L34" s="77">
        <f t="shared" si="11"/>
        <v>0</v>
      </c>
      <c r="M34" s="86">
        <v>0</v>
      </c>
      <c r="N34" s="84" t="s">
        <v>21</v>
      </c>
      <c r="O34" s="76">
        <v>0</v>
      </c>
      <c r="P34" s="77">
        <f t="shared" si="12"/>
        <v>0</v>
      </c>
      <c r="Q34" s="86">
        <v>0</v>
      </c>
      <c r="R34" s="84" t="s">
        <v>21</v>
      </c>
      <c r="S34" s="76">
        <v>0</v>
      </c>
      <c r="T34" s="77">
        <f t="shared" si="13"/>
        <v>0</v>
      </c>
      <c r="U34" s="78">
        <f t="shared" si="7"/>
        <v>0</v>
      </c>
      <c r="V34" s="79">
        <f t="shared" si="14"/>
        <v>0</v>
      </c>
      <c r="W34" s="78">
        <f t="shared" si="8"/>
        <v>0</v>
      </c>
      <c r="X34" s="153">
        <f t="shared" si="9"/>
        <v>0</v>
      </c>
      <c r="Y34" s="261">
        <f t="shared" si="15"/>
        <v>0</v>
      </c>
      <c r="Z34" s="261"/>
      <c r="AA34" s="146" t="str">
        <f t="shared" si="16"/>
        <v>sf</v>
      </c>
      <c r="AB34" s="13"/>
      <c r="AD34" s="14"/>
    </row>
    <row r="35" spans="1:30" ht="15" customHeight="1" thickBot="1">
      <c r="A35" s="82">
        <v>13</v>
      </c>
      <c r="B35" s="273"/>
      <c r="C35" s="263"/>
      <c r="D35" s="263"/>
      <c r="E35" s="263"/>
      <c r="F35" s="94">
        <v>0</v>
      </c>
      <c r="G35" s="95" t="s">
        <v>21</v>
      </c>
      <c r="H35" s="73">
        <v>0</v>
      </c>
      <c r="I35" s="74" t="s">
        <v>22</v>
      </c>
      <c r="J35" s="75">
        <f t="shared" si="10"/>
        <v>0</v>
      </c>
      <c r="K35" s="76">
        <v>0</v>
      </c>
      <c r="L35" s="77">
        <f t="shared" si="11"/>
        <v>0</v>
      </c>
      <c r="M35" s="86">
        <v>0</v>
      </c>
      <c r="N35" s="84" t="s">
        <v>21</v>
      </c>
      <c r="O35" s="76">
        <v>0</v>
      </c>
      <c r="P35" s="77">
        <f t="shared" si="12"/>
        <v>0</v>
      </c>
      <c r="Q35" s="86">
        <v>0</v>
      </c>
      <c r="R35" s="84" t="s">
        <v>21</v>
      </c>
      <c r="S35" s="76">
        <v>0</v>
      </c>
      <c r="T35" s="77">
        <f t="shared" si="13"/>
        <v>0</v>
      </c>
      <c r="U35" s="78">
        <f t="shared" si="7"/>
        <v>0</v>
      </c>
      <c r="V35" s="79">
        <f t="shared" si="14"/>
        <v>0</v>
      </c>
      <c r="W35" s="78">
        <f t="shared" si="8"/>
        <v>0</v>
      </c>
      <c r="X35" s="153">
        <f t="shared" si="9"/>
        <v>0</v>
      </c>
      <c r="Y35" s="261">
        <f t="shared" si="15"/>
        <v>0</v>
      </c>
      <c r="Z35" s="261"/>
      <c r="AA35" s="146" t="str">
        <f t="shared" si="16"/>
        <v>sf</v>
      </c>
      <c r="AB35" s="13"/>
      <c r="AD35" s="14"/>
    </row>
    <row r="36" spans="1:28" ht="15" customHeight="1" thickBot="1">
      <c r="A36" s="82">
        <v>14</v>
      </c>
      <c r="B36" s="273"/>
      <c r="C36" s="263"/>
      <c r="D36" s="263"/>
      <c r="E36" s="263"/>
      <c r="F36" s="94">
        <v>0</v>
      </c>
      <c r="G36" s="95" t="s">
        <v>21</v>
      </c>
      <c r="H36" s="73">
        <v>0</v>
      </c>
      <c r="I36" s="74" t="s">
        <v>22</v>
      </c>
      <c r="J36" s="75">
        <f t="shared" si="10"/>
        <v>0</v>
      </c>
      <c r="K36" s="76">
        <v>1</v>
      </c>
      <c r="L36" s="77">
        <f t="shared" si="11"/>
        <v>0</v>
      </c>
      <c r="M36" s="86">
        <v>0</v>
      </c>
      <c r="N36" s="84" t="s">
        <v>21</v>
      </c>
      <c r="O36" s="76">
        <v>0</v>
      </c>
      <c r="P36" s="77">
        <f t="shared" si="12"/>
        <v>0</v>
      </c>
      <c r="Q36" s="86">
        <v>0</v>
      </c>
      <c r="R36" s="84" t="s">
        <v>21</v>
      </c>
      <c r="S36" s="76">
        <v>0</v>
      </c>
      <c r="T36" s="77">
        <f t="shared" si="13"/>
        <v>0</v>
      </c>
      <c r="U36" s="78">
        <f t="shared" si="7"/>
        <v>0</v>
      </c>
      <c r="V36" s="79">
        <f t="shared" si="14"/>
        <v>0</v>
      </c>
      <c r="W36" s="78">
        <f t="shared" si="8"/>
        <v>0</v>
      </c>
      <c r="X36" s="153">
        <f t="shared" si="9"/>
        <v>0</v>
      </c>
      <c r="Y36" s="261">
        <f t="shared" si="15"/>
        <v>0</v>
      </c>
      <c r="Z36" s="261"/>
      <c r="AA36" s="146" t="str">
        <f t="shared" si="16"/>
        <v>sf</v>
      </c>
      <c r="AB36" s="13"/>
    </row>
    <row r="37" spans="1:28" ht="15" customHeight="1" thickBot="1">
      <c r="A37" s="82">
        <v>15</v>
      </c>
      <c r="B37" s="273"/>
      <c r="C37" s="263"/>
      <c r="D37" s="263"/>
      <c r="E37" s="263"/>
      <c r="F37" s="94">
        <v>0</v>
      </c>
      <c r="G37" s="95" t="s">
        <v>21</v>
      </c>
      <c r="H37" s="73">
        <v>0</v>
      </c>
      <c r="I37" s="74" t="s">
        <v>22</v>
      </c>
      <c r="J37" s="75">
        <f t="shared" si="10"/>
        <v>0</v>
      </c>
      <c r="K37" s="76">
        <v>0</v>
      </c>
      <c r="L37" s="77">
        <f t="shared" si="11"/>
        <v>0</v>
      </c>
      <c r="M37" s="86">
        <v>0</v>
      </c>
      <c r="N37" s="84" t="s">
        <v>21</v>
      </c>
      <c r="O37" s="76">
        <v>0</v>
      </c>
      <c r="P37" s="77">
        <f t="shared" si="12"/>
        <v>0</v>
      </c>
      <c r="Q37" s="86">
        <v>0</v>
      </c>
      <c r="R37" s="84" t="s">
        <v>21</v>
      </c>
      <c r="S37" s="76">
        <v>0</v>
      </c>
      <c r="T37" s="77">
        <f t="shared" si="13"/>
        <v>0</v>
      </c>
      <c r="U37" s="78">
        <f t="shared" si="7"/>
        <v>0</v>
      </c>
      <c r="V37" s="79">
        <f t="shared" si="14"/>
        <v>0</v>
      </c>
      <c r="W37" s="78">
        <f t="shared" si="8"/>
        <v>0</v>
      </c>
      <c r="X37" s="153">
        <f t="shared" si="9"/>
        <v>0</v>
      </c>
      <c r="Y37" s="261">
        <f t="shared" si="15"/>
        <v>0</v>
      </c>
      <c r="Z37" s="261"/>
      <c r="AA37" s="146" t="str">
        <f t="shared" si="16"/>
        <v>sf</v>
      </c>
      <c r="AB37" s="13"/>
    </row>
    <row r="38" spans="1:30" ht="15" customHeight="1" thickBot="1">
      <c r="A38" s="82">
        <v>16</v>
      </c>
      <c r="B38" s="273"/>
      <c r="C38" s="263"/>
      <c r="D38" s="263"/>
      <c r="E38" s="263"/>
      <c r="F38" s="94">
        <v>0</v>
      </c>
      <c r="G38" s="95" t="s">
        <v>21</v>
      </c>
      <c r="H38" s="73">
        <v>0</v>
      </c>
      <c r="I38" s="74" t="s">
        <v>22</v>
      </c>
      <c r="J38" s="75">
        <f t="shared" si="10"/>
        <v>0</v>
      </c>
      <c r="K38" s="76">
        <v>0</v>
      </c>
      <c r="L38" s="77">
        <f t="shared" si="11"/>
        <v>0</v>
      </c>
      <c r="M38" s="86">
        <v>0</v>
      </c>
      <c r="N38" s="84" t="s">
        <v>21</v>
      </c>
      <c r="O38" s="76">
        <v>0</v>
      </c>
      <c r="P38" s="77">
        <f t="shared" si="12"/>
        <v>0</v>
      </c>
      <c r="Q38" s="86">
        <v>0</v>
      </c>
      <c r="R38" s="84" t="s">
        <v>21</v>
      </c>
      <c r="S38" s="76">
        <v>0</v>
      </c>
      <c r="T38" s="77">
        <f t="shared" si="13"/>
        <v>0</v>
      </c>
      <c r="U38" s="78">
        <f t="shared" si="7"/>
        <v>0</v>
      </c>
      <c r="V38" s="79">
        <f t="shared" si="14"/>
        <v>0</v>
      </c>
      <c r="W38" s="78">
        <f t="shared" si="8"/>
        <v>0</v>
      </c>
      <c r="X38" s="153">
        <f t="shared" si="9"/>
        <v>0</v>
      </c>
      <c r="Y38" s="261">
        <f t="shared" si="15"/>
        <v>0</v>
      </c>
      <c r="Z38" s="261"/>
      <c r="AA38" s="146" t="str">
        <f t="shared" si="16"/>
        <v>sf</v>
      </c>
      <c r="AB38" s="13"/>
      <c r="AD38" s="14"/>
    </row>
    <row r="39" spans="1:30" ht="15" customHeight="1" thickBot="1">
      <c r="A39" s="82">
        <v>17</v>
      </c>
      <c r="B39" s="273"/>
      <c r="C39" s="263"/>
      <c r="D39" s="263"/>
      <c r="E39" s="263"/>
      <c r="F39" s="94">
        <v>0</v>
      </c>
      <c r="G39" s="95" t="s">
        <v>21</v>
      </c>
      <c r="H39" s="73">
        <v>0</v>
      </c>
      <c r="I39" s="74" t="s">
        <v>22</v>
      </c>
      <c r="J39" s="75">
        <f t="shared" si="10"/>
        <v>0</v>
      </c>
      <c r="K39" s="76">
        <v>0</v>
      </c>
      <c r="L39" s="77">
        <f t="shared" si="11"/>
        <v>0</v>
      </c>
      <c r="M39" s="86">
        <v>0</v>
      </c>
      <c r="N39" s="84" t="s">
        <v>21</v>
      </c>
      <c r="O39" s="76">
        <v>0</v>
      </c>
      <c r="P39" s="77">
        <f t="shared" si="12"/>
        <v>0</v>
      </c>
      <c r="Q39" s="86">
        <v>0</v>
      </c>
      <c r="R39" s="84" t="s">
        <v>21</v>
      </c>
      <c r="S39" s="76">
        <v>0</v>
      </c>
      <c r="T39" s="77">
        <f t="shared" si="13"/>
        <v>0</v>
      </c>
      <c r="U39" s="78">
        <f t="shared" si="7"/>
        <v>0</v>
      </c>
      <c r="V39" s="79">
        <f t="shared" si="14"/>
        <v>0</v>
      </c>
      <c r="W39" s="78">
        <f t="shared" si="8"/>
        <v>0</v>
      </c>
      <c r="X39" s="153">
        <f t="shared" si="9"/>
        <v>0</v>
      </c>
      <c r="Y39" s="261">
        <f t="shared" si="15"/>
        <v>0</v>
      </c>
      <c r="Z39" s="261"/>
      <c r="AA39" s="146" t="str">
        <f t="shared" si="16"/>
        <v>sf</v>
      </c>
      <c r="AB39" s="13"/>
      <c r="AD39" s="14"/>
    </row>
    <row r="40" spans="1:28" ht="15" customHeight="1" thickBot="1">
      <c r="A40" s="82">
        <v>18</v>
      </c>
      <c r="B40" s="273"/>
      <c r="C40" s="263"/>
      <c r="D40" s="263"/>
      <c r="E40" s="263"/>
      <c r="F40" s="94">
        <v>0</v>
      </c>
      <c r="G40" s="95" t="s">
        <v>21</v>
      </c>
      <c r="H40" s="73">
        <v>0.001</v>
      </c>
      <c r="I40" s="74" t="s">
        <v>22</v>
      </c>
      <c r="J40" s="75">
        <f t="shared" si="10"/>
        <v>0</v>
      </c>
      <c r="K40" s="76">
        <v>0.001</v>
      </c>
      <c r="L40" s="77">
        <f t="shared" si="11"/>
        <v>1E-06</v>
      </c>
      <c r="M40" s="86">
        <v>0</v>
      </c>
      <c r="N40" s="84" t="s">
        <v>21</v>
      </c>
      <c r="O40" s="76">
        <v>0</v>
      </c>
      <c r="P40" s="77">
        <f t="shared" si="12"/>
        <v>0</v>
      </c>
      <c r="Q40" s="86">
        <v>0</v>
      </c>
      <c r="R40" s="84" t="s">
        <v>21</v>
      </c>
      <c r="S40" s="76">
        <v>0</v>
      </c>
      <c r="T40" s="77">
        <f t="shared" si="13"/>
        <v>0</v>
      </c>
      <c r="U40" s="78">
        <f t="shared" si="7"/>
        <v>1E-06</v>
      </c>
      <c r="V40" s="79">
        <f t="shared" si="14"/>
        <v>0</v>
      </c>
      <c r="W40" s="78">
        <f t="shared" si="8"/>
        <v>0</v>
      </c>
      <c r="X40" s="153">
        <f t="shared" si="9"/>
        <v>1E-06</v>
      </c>
      <c r="Y40" s="261">
        <f t="shared" si="15"/>
        <v>0</v>
      </c>
      <c r="Z40" s="261"/>
      <c r="AA40" s="146" t="str">
        <f t="shared" si="16"/>
        <v>sf</v>
      </c>
      <c r="AB40" s="13"/>
    </row>
    <row r="41" spans="1:28" ht="15" customHeight="1" thickBot="1">
      <c r="A41" s="82">
        <v>19</v>
      </c>
      <c r="B41" s="273"/>
      <c r="C41" s="263"/>
      <c r="D41" s="263"/>
      <c r="E41" s="263"/>
      <c r="F41" s="94">
        <v>0</v>
      </c>
      <c r="G41" s="95" t="s">
        <v>21</v>
      </c>
      <c r="H41" s="73">
        <v>0</v>
      </c>
      <c r="I41" s="74" t="s">
        <v>22</v>
      </c>
      <c r="J41" s="75">
        <f t="shared" si="10"/>
        <v>0</v>
      </c>
      <c r="K41" s="76">
        <v>0.001</v>
      </c>
      <c r="L41" s="77">
        <f>K41*H41</f>
        <v>0</v>
      </c>
      <c r="M41" s="86">
        <v>0</v>
      </c>
      <c r="N41" s="84" t="s">
        <v>21</v>
      </c>
      <c r="O41" s="76">
        <v>0</v>
      </c>
      <c r="P41" s="77">
        <f>O41*M41</f>
        <v>0</v>
      </c>
      <c r="Q41" s="86">
        <v>0</v>
      </c>
      <c r="R41" s="84" t="s">
        <v>21</v>
      </c>
      <c r="S41" s="76">
        <v>0</v>
      </c>
      <c r="T41" s="77">
        <f>S41*Q41</f>
        <v>0</v>
      </c>
      <c r="U41" s="78">
        <f>+T41+P41+L41</f>
        <v>0</v>
      </c>
      <c r="V41" s="79">
        <f t="shared" si="14"/>
        <v>0</v>
      </c>
      <c r="W41" s="78">
        <f>U41*V41</f>
        <v>0</v>
      </c>
      <c r="X41" s="153">
        <f>W41+U41</f>
        <v>0</v>
      </c>
      <c r="Y41" s="261">
        <f t="shared" si="15"/>
        <v>0</v>
      </c>
      <c r="Z41" s="261"/>
      <c r="AA41" s="146" t="str">
        <f t="shared" si="16"/>
        <v>sf</v>
      </c>
      <c r="AB41" s="13"/>
    </row>
    <row r="42" spans="1:28" ht="15" customHeight="1" thickBot="1">
      <c r="A42" s="82">
        <v>20</v>
      </c>
      <c r="B42" s="273"/>
      <c r="C42" s="263"/>
      <c r="D42" s="263"/>
      <c r="E42" s="263"/>
      <c r="F42" s="94">
        <v>0</v>
      </c>
      <c r="G42" s="95" t="s">
        <v>21</v>
      </c>
      <c r="H42" s="73">
        <v>0</v>
      </c>
      <c r="I42" s="74" t="s">
        <v>22</v>
      </c>
      <c r="J42" s="75">
        <f t="shared" si="10"/>
        <v>0</v>
      </c>
      <c r="K42" s="76">
        <v>0</v>
      </c>
      <c r="L42" s="77">
        <f t="shared" si="11"/>
        <v>0</v>
      </c>
      <c r="M42" s="86">
        <v>0</v>
      </c>
      <c r="N42" s="84" t="s">
        <v>21</v>
      </c>
      <c r="O42" s="76">
        <v>0</v>
      </c>
      <c r="P42" s="77">
        <f t="shared" si="12"/>
        <v>0</v>
      </c>
      <c r="Q42" s="86">
        <v>0</v>
      </c>
      <c r="R42" s="84" t="s">
        <v>21</v>
      </c>
      <c r="S42" s="76">
        <v>0</v>
      </c>
      <c r="T42" s="77">
        <f t="shared" si="13"/>
        <v>0</v>
      </c>
      <c r="U42" s="78">
        <f t="shared" si="7"/>
        <v>0</v>
      </c>
      <c r="V42" s="79">
        <f t="shared" si="14"/>
        <v>0</v>
      </c>
      <c r="W42" s="78">
        <f t="shared" si="8"/>
        <v>0</v>
      </c>
      <c r="X42" s="153">
        <f t="shared" si="9"/>
        <v>0</v>
      </c>
      <c r="Y42" s="261">
        <f t="shared" si="15"/>
        <v>0</v>
      </c>
      <c r="Z42" s="261"/>
      <c r="AA42" s="146" t="str">
        <f t="shared" si="16"/>
        <v>sf</v>
      </c>
      <c r="AB42" s="13"/>
    </row>
    <row r="43" spans="1:35" ht="15" customHeight="1" thickBot="1">
      <c r="A43" s="87">
        <v>21</v>
      </c>
      <c r="B43" s="274" t="s">
        <v>19</v>
      </c>
      <c r="C43" s="274"/>
      <c r="D43" s="274"/>
      <c r="E43" s="274"/>
      <c r="F43" s="89"/>
      <c r="G43" s="89"/>
      <c r="H43" s="88"/>
      <c r="I43" s="88"/>
      <c r="J43" s="88"/>
      <c r="K43" s="88"/>
      <c r="L43" s="88"/>
      <c r="M43" s="88"/>
      <c r="N43" s="88"/>
      <c r="O43" s="88"/>
      <c r="P43" s="88"/>
      <c r="Q43" s="88"/>
      <c r="R43" s="88"/>
      <c r="S43" s="88"/>
      <c r="T43" s="88"/>
      <c r="U43" s="88"/>
      <c r="V43" s="88"/>
      <c r="W43" s="88"/>
      <c r="X43" s="154"/>
      <c r="Y43" s="156"/>
      <c r="Z43" s="158"/>
      <c r="AA43" s="155"/>
      <c r="AB43" s="13"/>
      <c r="AE43" s="3"/>
      <c r="AF43" s="3"/>
      <c r="AG43" s="3"/>
      <c r="AH43" s="7"/>
      <c r="AI43" s="8"/>
    </row>
    <row r="44" spans="1:28" ht="15" customHeight="1" thickBot="1">
      <c r="A44" s="82">
        <v>21</v>
      </c>
      <c r="B44" s="273"/>
      <c r="C44" s="263"/>
      <c r="D44" s="263"/>
      <c r="E44" s="263"/>
      <c r="F44" s="94">
        <v>0</v>
      </c>
      <c r="G44" s="95" t="s">
        <v>21</v>
      </c>
      <c r="H44" s="73">
        <v>0</v>
      </c>
      <c r="I44" s="74" t="s">
        <v>22</v>
      </c>
      <c r="J44" s="75">
        <f aca="true" t="shared" si="17" ref="J44:J49">IF(H44&lt;&gt;0,F44/H44,0)</f>
        <v>0</v>
      </c>
      <c r="K44" s="76">
        <v>0</v>
      </c>
      <c r="L44" s="77">
        <f t="shared" si="11"/>
        <v>0</v>
      </c>
      <c r="M44" s="73">
        <v>0</v>
      </c>
      <c r="N44" s="84" t="s">
        <v>21</v>
      </c>
      <c r="O44" s="76">
        <v>0</v>
      </c>
      <c r="P44" s="77">
        <f t="shared" si="12"/>
        <v>0</v>
      </c>
      <c r="Q44" s="73">
        <v>0</v>
      </c>
      <c r="R44" s="84" t="s">
        <v>21</v>
      </c>
      <c r="S44" s="76">
        <v>0</v>
      </c>
      <c r="T44" s="77">
        <f t="shared" si="13"/>
        <v>0</v>
      </c>
      <c r="U44" s="78">
        <f t="shared" si="7"/>
        <v>0</v>
      </c>
      <c r="V44" s="79">
        <f aca="true" t="shared" si="18" ref="V44:V49">SUM($T$10+$T$8+$T$6)</f>
        <v>0</v>
      </c>
      <c r="W44" s="78">
        <f t="shared" si="8"/>
        <v>0</v>
      </c>
      <c r="X44" s="153">
        <f t="shared" si="9"/>
        <v>0</v>
      </c>
      <c r="Y44" s="261">
        <f aca="true" t="shared" si="19" ref="Y44:Y49">IF(F44=0,0,X44/F44)</f>
        <v>0</v>
      </c>
      <c r="Z44" s="261"/>
      <c r="AA44" s="146" t="str">
        <f aca="true" t="shared" si="20" ref="AA44:AA49">+G44</f>
        <v>sf</v>
      </c>
      <c r="AB44" s="13"/>
    </row>
    <row r="45" spans="1:28" ht="15" customHeight="1" thickBot="1">
      <c r="A45" s="82">
        <v>22</v>
      </c>
      <c r="B45" s="273"/>
      <c r="C45" s="263"/>
      <c r="D45" s="263"/>
      <c r="E45" s="263"/>
      <c r="F45" s="94">
        <v>0</v>
      </c>
      <c r="G45" s="95" t="s">
        <v>21</v>
      </c>
      <c r="H45" s="73">
        <v>0</v>
      </c>
      <c r="I45" s="74" t="s">
        <v>22</v>
      </c>
      <c r="J45" s="75">
        <f t="shared" si="17"/>
        <v>0</v>
      </c>
      <c r="K45" s="76">
        <v>0</v>
      </c>
      <c r="L45" s="77">
        <f t="shared" si="11"/>
        <v>0</v>
      </c>
      <c r="M45" s="73">
        <v>0</v>
      </c>
      <c r="N45" s="84" t="s">
        <v>21</v>
      </c>
      <c r="O45" s="76">
        <v>0</v>
      </c>
      <c r="P45" s="77">
        <f t="shared" si="12"/>
        <v>0</v>
      </c>
      <c r="Q45" s="73">
        <v>0</v>
      </c>
      <c r="R45" s="84" t="s">
        <v>21</v>
      </c>
      <c r="S45" s="76">
        <v>0</v>
      </c>
      <c r="T45" s="77">
        <f t="shared" si="13"/>
        <v>0</v>
      </c>
      <c r="U45" s="78">
        <f t="shared" si="7"/>
        <v>0</v>
      </c>
      <c r="V45" s="79">
        <f t="shared" si="18"/>
        <v>0</v>
      </c>
      <c r="W45" s="78">
        <f t="shared" si="8"/>
        <v>0</v>
      </c>
      <c r="X45" s="153">
        <f t="shared" si="9"/>
        <v>0</v>
      </c>
      <c r="Y45" s="261">
        <f t="shared" si="19"/>
        <v>0</v>
      </c>
      <c r="Z45" s="261"/>
      <c r="AA45" s="146" t="str">
        <f t="shared" si="20"/>
        <v>sf</v>
      </c>
      <c r="AB45" s="13"/>
    </row>
    <row r="46" spans="1:28" ht="15" customHeight="1" thickBot="1">
      <c r="A46" s="82">
        <v>23</v>
      </c>
      <c r="B46" s="273"/>
      <c r="C46" s="263"/>
      <c r="D46" s="263"/>
      <c r="E46" s="263"/>
      <c r="F46" s="94">
        <v>0</v>
      </c>
      <c r="G46" s="95" t="s">
        <v>21</v>
      </c>
      <c r="H46" s="73">
        <v>0</v>
      </c>
      <c r="I46" s="74" t="s">
        <v>22</v>
      </c>
      <c r="J46" s="75">
        <f t="shared" si="17"/>
        <v>0</v>
      </c>
      <c r="K46" s="76">
        <v>0</v>
      </c>
      <c r="L46" s="77">
        <f t="shared" si="11"/>
        <v>0</v>
      </c>
      <c r="M46" s="73">
        <v>0</v>
      </c>
      <c r="N46" s="84" t="s">
        <v>21</v>
      </c>
      <c r="O46" s="76">
        <v>0</v>
      </c>
      <c r="P46" s="77">
        <f t="shared" si="12"/>
        <v>0</v>
      </c>
      <c r="Q46" s="73">
        <v>0</v>
      </c>
      <c r="R46" s="84" t="s">
        <v>21</v>
      </c>
      <c r="S46" s="76">
        <v>0</v>
      </c>
      <c r="T46" s="77">
        <f t="shared" si="13"/>
        <v>0</v>
      </c>
      <c r="U46" s="78">
        <f t="shared" si="7"/>
        <v>0</v>
      </c>
      <c r="V46" s="79">
        <f t="shared" si="18"/>
        <v>0</v>
      </c>
      <c r="W46" s="78">
        <f t="shared" si="8"/>
        <v>0</v>
      </c>
      <c r="X46" s="153">
        <f t="shared" si="9"/>
        <v>0</v>
      </c>
      <c r="Y46" s="261">
        <f t="shared" si="19"/>
        <v>0</v>
      </c>
      <c r="Z46" s="261"/>
      <c r="AA46" s="146" t="str">
        <f t="shared" si="20"/>
        <v>sf</v>
      </c>
      <c r="AB46" s="13"/>
    </row>
    <row r="47" spans="1:28" ht="15" customHeight="1" thickBot="1">
      <c r="A47" s="82">
        <v>24</v>
      </c>
      <c r="B47" s="273"/>
      <c r="C47" s="263"/>
      <c r="D47" s="263"/>
      <c r="E47" s="263"/>
      <c r="F47" s="94">
        <v>0</v>
      </c>
      <c r="G47" s="95" t="s">
        <v>21</v>
      </c>
      <c r="H47" s="73">
        <v>0</v>
      </c>
      <c r="I47" s="74" t="s">
        <v>22</v>
      </c>
      <c r="J47" s="75">
        <f t="shared" si="17"/>
        <v>0</v>
      </c>
      <c r="K47" s="76">
        <v>0</v>
      </c>
      <c r="L47" s="77">
        <f t="shared" si="11"/>
        <v>0</v>
      </c>
      <c r="M47" s="73">
        <v>0</v>
      </c>
      <c r="N47" s="84" t="s">
        <v>21</v>
      </c>
      <c r="O47" s="76">
        <v>0</v>
      </c>
      <c r="P47" s="77">
        <f t="shared" si="12"/>
        <v>0</v>
      </c>
      <c r="Q47" s="73">
        <v>0</v>
      </c>
      <c r="R47" s="84" t="s">
        <v>21</v>
      </c>
      <c r="S47" s="76">
        <v>0</v>
      </c>
      <c r="T47" s="77">
        <f t="shared" si="13"/>
        <v>0</v>
      </c>
      <c r="U47" s="78">
        <f t="shared" si="7"/>
        <v>0</v>
      </c>
      <c r="V47" s="79">
        <f t="shared" si="18"/>
        <v>0</v>
      </c>
      <c r="W47" s="78">
        <f t="shared" si="8"/>
        <v>0</v>
      </c>
      <c r="X47" s="153">
        <f t="shared" si="9"/>
        <v>0</v>
      </c>
      <c r="Y47" s="261">
        <f t="shared" si="19"/>
        <v>0</v>
      </c>
      <c r="Z47" s="261"/>
      <c r="AA47" s="146" t="str">
        <f t="shared" si="20"/>
        <v>sf</v>
      </c>
      <c r="AB47" s="13"/>
    </row>
    <row r="48" spans="1:28" ht="15" customHeight="1" thickBot="1">
      <c r="A48" s="82">
        <v>25</v>
      </c>
      <c r="B48" s="273"/>
      <c r="C48" s="263"/>
      <c r="D48" s="263"/>
      <c r="E48" s="263"/>
      <c r="F48" s="94">
        <v>0</v>
      </c>
      <c r="G48" s="95" t="s">
        <v>21</v>
      </c>
      <c r="H48" s="73">
        <v>0</v>
      </c>
      <c r="I48" s="74" t="s">
        <v>22</v>
      </c>
      <c r="J48" s="75">
        <f t="shared" si="17"/>
        <v>0</v>
      </c>
      <c r="K48" s="76">
        <v>0</v>
      </c>
      <c r="L48" s="77">
        <f t="shared" si="11"/>
        <v>0</v>
      </c>
      <c r="M48" s="73">
        <v>0</v>
      </c>
      <c r="N48" s="84" t="s">
        <v>21</v>
      </c>
      <c r="O48" s="76">
        <v>0</v>
      </c>
      <c r="P48" s="77">
        <f t="shared" si="12"/>
        <v>0</v>
      </c>
      <c r="Q48" s="73">
        <v>0</v>
      </c>
      <c r="R48" s="84" t="s">
        <v>21</v>
      </c>
      <c r="S48" s="76">
        <v>0</v>
      </c>
      <c r="T48" s="77">
        <f t="shared" si="13"/>
        <v>0</v>
      </c>
      <c r="U48" s="78">
        <f t="shared" si="7"/>
        <v>0</v>
      </c>
      <c r="V48" s="79">
        <f t="shared" si="18"/>
        <v>0</v>
      </c>
      <c r="W48" s="78">
        <f t="shared" si="8"/>
        <v>0</v>
      </c>
      <c r="X48" s="153">
        <f t="shared" si="9"/>
        <v>0</v>
      </c>
      <c r="Y48" s="261">
        <f t="shared" si="19"/>
        <v>0</v>
      </c>
      <c r="Z48" s="261"/>
      <c r="AA48" s="146" t="str">
        <f t="shared" si="20"/>
        <v>sf</v>
      </c>
      <c r="AB48" s="13"/>
    </row>
    <row r="49" spans="1:28" ht="15" customHeight="1" thickBot="1">
      <c r="A49" s="82">
        <v>26</v>
      </c>
      <c r="B49" s="273"/>
      <c r="C49" s="263"/>
      <c r="D49" s="263"/>
      <c r="E49" s="263"/>
      <c r="F49" s="94">
        <v>0</v>
      </c>
      <c r="G49" s="95" t="s">
        <v>21</v>
      </c>
      <c r="H49" s="73">
        <v>0</v>
      </c>
      <c r="I49" s="74" t="s">
        <v>22</v>
      </c>
      <c r="J49" s="75">
        <f t="shared" si="17"/>
        <v>0</v>
      </c>
      <c r="K49" s="76">
        <v>0</v>
      </c>
      <c r="L49" s="77">
        <f t="shared" si="11"/>
        <v>0</v>
      </c>
      <c r="M49" s="73">
        <v>0</v>
      </c>
      <c r="N49" s="84" t="s">
        <v>21</v>
      </c>
      <c r="O49" s="76">
        <v>0</v>
      </c>
      <c r="P49" s="77">
        <f>O49*M49</f>
        <v>0</v>
      </c>
      <c r="Q49" s="73">
        <v>0</v>
      </c>
      <c r="R49" s="84" t="s">
        <v>21</v>
      </c>
      <c r="S49" s="76">
        <v>0</v>
      </c>
      <c r="T49" s="77">
        <f t="shared" si="13"/>
        <v>0</v>
      </c>
      <c r="U49" s="78">
        <f t="shared" si="7"/>
        <v>0</v>
      </c>
      <c r="V49" s="79">
        <f t="shared" si="18"/>
        <v>0</v>
      </c>
      <c r="W49" s="78">
        <f t="shared" si="8"/>
        <v>0</v>
      </c>
      <c r="X49" s="153">
        <f t="shared" si="9"/>
        <v>0</v>
      </c>
      <c r="Y49" s="277">
        <f t="shared" si="19"/>
        <v>0</v>
      </c>
      <c r="Z49" s="277"/>
      <c r="AA49" s="146" t="str">
        <f t="shared" si="20"/>
        <v>sf</v>
      </c>
      <c r="AB49" s="62"/>
    </row>
    <row r="50" spans="1:28" ht="15" customHeight="1" thickBot="1">
      <c r="A50" s="285" t="s">
        <v>8</v>
      </c>
      <c r="B50" s="286"/>
      <c r="C50" s="286"/>
      <c r="D50" s="286"/>
      <c r="E50" s="286"/>
      <c r="F50" s="286"/>
      <c r="G50" s="287"/>
      <c r="H50" s="135"/>
      <c r="I50" s="136"/>
      <c r="J50" s="291" t="s">
        <v>158</v>
      </c>
      <c r="K50" s="291"/>
      <c r="L50" s="181">
        <f>SUM(L22:L49)</f>
        <v>1E-06</v>
      </c>
      <c r="M50" s="292" t="s">
        <v>157</v>
      </c>
      <c r="N50" s="291"/>
      <c r="O50" s="291"/>
      <c r="P50" s="183">
        <f>SUM(P22:P49)</f>
        <v>0</v>
      </c>
      <c r="Q50" s="292" t="s">
        <v>156</v>
      </c>
      <c r="R50" s="291"/>
      <c r="S50" s="291"/>
      <c r="T50" s="183">
        <f>SUM(T22:T49)</f>
        <v>0</v>
      </c>
      <c r="U50" s="278" t="s">
        <v>161</v>
      </c>
      <c r="V50" s="279"/>
      <c r="W50" s="147">
        <f>SUM(W22:W49)</f>
        <v>0</v>
      </c>
      <c r="X50" s="183">
        <f>SUM(X22:X49)</f>
        <v>1E-06</v>
      </c>
      <c r="Y50" s="139" t="s">
        <v>160</v>
      </c>
      <c r="Z50" s="140"/>
      <c r="AA50" s="141"/>
      <c r="AB50" s="63"/>
    </row>
    <row r="51" spans="1:28" ht="15" customHeight="1" thickBot="1">
      <c r="A51" s="288"/>
      <c r="B51" s="289"/>
      <c r="C51" s="289"/>
      <c r="D51" s="289"/>
      <c r="E51" s="289"/>
      <c r="F51" s="289"/>
      <c r="G51" s="290"/>
      <c r="H51" s="137"/>
      <c r="I51" s="138"/>
      <c r="J51" s="276" t="s">
        <v>144</v>
      </c>
      <c r="K51" s="276"/>
      <c r="L51" s="182">
        <f>IF(T12="Yes",SUM(L22:L49)*W51,0)</f>
        <v>0</v>
      </c>
      <c r="M51" s="275" t="s">
        <v>145</v>
      </c>
      <c r="N51" s="276"/>
      <c r="O51" s="276"/>
      <c r="P51" s="183">
        <f>IF(W12="Yes",SUM(P22:P49)*W51,0)</f>
        <v>0</v>
      </c>
      <c r="Q51" s="275" t="s">
        <v>146</v>
      </c>
      <c r="R51" s="276"/>
      <c r="S51" s="276"/>
      <c r="T51" s="183">
        <f>IF(X12="Yes",SUM(T22:T49)*W51,0)</f>
        <v>0</v>
      </c>
      <c r="U51" s="121" t="s">
        <v>166</v>
      </c>
      <c r="V51" s="150"/>
      <c r="W51" s="151">
        <f>X6+X8+X10</f>
        <v>0</v>
      </c>
      <c r="X51" s="183">
        <f>+T51+P51+L51</f>
        <v>0</v>
      </c>
      <c r="Y51" s="142" t="s">
        <v>165</v>
      </c>
      <c r="Z51" s="142"/>
      <c r="AA51" s="149"/>
      <c r="AB51" s="3"/>
    </row>
    <row r="52" spans="1:14" ht="15" customHeight="1" thickBot="1">
      <c r="A52" s="13"/>
      <c r="B52" s="13"/>
      <c r="C52" s="13"/>
      <c r="D52" s="13"/>
      <c r="E52" s="13"/>
      <c r="F52" s="13"/>
      <c r="G52" s="13"/>
      <c r="H52" s="13"/>
      <c r="I52" s="54"/>
      <c r="J52" s="13"/>
      <c r="K52" s="54"/>
      <c r="L52" s="54"/>
      <c r="M52" s="54"/>
      <c r="N52" s="17"/>
    </row>
    <row r="53" spans="1:27" ht="15" customHeight="1" thickBot="1">
      <c r="A53" s="282" t="s">
        <v>162</v>
      </c>
      <c r="B53" s="283"/>
      <c r="C53" s="283"/>
      <c r="D53" s="283"/>
      <c r="E53" s="283"/>
      <c r="F53" s="283"/>
      <c r="G53" s="283"/>
      <c r="H53" s="284"/>
      <c r="I53" s="13"/>
      <c r="J53" s="282" t="s">
        <v>163</v>
      </c>
      <c r="K53" s="283"/>
      <c r="L53" s="283"/>
      <c r="M53" s="283"/>
      <c r="N53" s="283"/>
      <c r="O53" s="283"/>
      <c r="P53" s="284"/>
      <c r="R53" s="282" t="s">
        <v>164</v>
      </c>
      <c r="S53" s="283"/>
      <c r="T53" s="283"/>
      <c r="U53" s="283"/>
      <c r="V53" s="283"/>
      <c r="W53" s="284"/>
      <c r="Y53" s="208" t="s">
        <v>92</v>
      </c>
      <c r="Z53" s="209"/>
      <c r="AA53" s="210"/>
    </row>
    <row r="54" spans="1:27" ht="15" customHeight="1" thickBot="1">
      <c r="A54" s="224" t="s">
        <v>134</v>
      </c>
      <c r="B54" s="226"/>
      <c r="C54" s="128"/>
      <c r="D54" s="119" t="s">
        <v>112</v>
      </c>
      <c r="E54" s="119"/>
      <c r="F54" s="119"/>
      <c r="G54" s="119"/>
      <c r="H54" s="129"/>
      <c r="I54" s="27"/>
      <c r="J54" s="179" t="s">
        <v>200</v>
      </c>
      <c r="K54" s="17"/>
      <c r="L54" s="54"/>
      <c r="M54" s="54"/>
      <c r="N54" s="54"/>
      <c r="O54" s="54"/>
      <c r="P54" s="177"/>
      <c r="R54" s="338" t="s">
        <v>177</v>
      </c>
      <c r="S54" s="339"/>
      <c r="T54" s="339"/>
      <c r="U54" s="340"/>
      <c r="V54" s="280">
        <f>ROUND(X51+X50,0)</f>
        <v>0</v>
      </c>
      <c r="W54" s="281"/>
      <c r="Y54" s="97" t="s">
        <v>94</v>
      </c>
      <c r="Z54" s="334"/>
      <c r="AA54" s="335"/>
    </row>
    <row r="55" spans="1:28" ht="15" customHeight="1" thickBot="1">
      <c r="A55" s="300" t="s">
        <v>190</v>
      </c>
      <c r="B55" s="301"/>
      <c r="C55" s="302" t="s">
        <v>202</v>
      </c>
      <c r="D55" s="303"/>
      <c r="E55" s="303"/>
      <c r="F55" s="303"/>
      <c r="G55" s="303"/>
      <c r="H55" s="304"/>
      <c r="I55" s="123"/>
      <c r="J55" s="343" t="s">
        <v>199</v>
      </c>
      <c r="K55" s="344"/>
      <c r="L55" s="344"/>
      <c r="M55" s="344"/>
      <c r="N55" s="344"/>
      <c r="O55" s="344"/>
      <c r="P55" s="345"/>
      <c r="R55" s="159"/>
      <c r="S55" s="326" t="s">
        <v>29</v>
      </c>
      <c r="T55" s="326"/>
      <c r="U55" s="327"/>
      <c r="V55" s="280">
        <f>ROUND(W50+T50+T51+P50+P51+L50+L51,0)</f>
        <v>0</v>
      </c>
      <c r="W55" s="281"/>
      <c r="Y55" s="98"/>
      <c r="Z55" s="336"/>
      <c r="AA55" s="337"/>
      <c r="AB55" s="64"/>
    </row>
    <row r="56" spans="1:27" ht="15" customHeight="1" thickBot="1">
      <c r="A56" s="305" t="s">
        <v>96</v>
      </c>
      <c r="B56" s="306"/>
      <c r="C56" s="100" t="s">
        <v>26</v>
      </c>
      <c r="D56" s="100" t="s">
        <v>23</v>
      </c>
      <c r="E56" s="100" t="s">
        <v>24</v>
      </c>
      <c r="F56" s="100" t="s">
        <v>118</v>
      </c>
      <c r="G56" s="52" t="s">
        <v>25</v>
      </c>
      <c r="H56" s="101" t="s">
        <v>119</v>
      </c>
      <c r="I56" s="3"/>
      <c r="J56" s="121" t="s">
        <v>97</v>
      </c>
      <c r="K56" s="12"/>
      <c r="L56" s="91" t="s">
        <v>198</v>
      </c>
      <c r="M56" s="91" t="s">
        <v>99</v>
      </c>
      <c r="N56" s="91" t="s">
        <v>98</v>
      </c>
      <c r="O56" s="91" t="s">
        <v>101</v>
      </c>
      <c r="P56" s="91" t="s">
        <v>5</v>
      </c>
      <c r="U56" s="100" t="s">
        <v>197</v>
      </c>
      <c r="V56" s="280">
        <f>+V54-V55</f>
        <v>0</v>
      </c>
      <c r="W56" s="281"/>
      <c r="Y56" s="99" t="s">
        <v>95</v>
      </c>
      <c r="Z56" s="334"/>
      <c r="AA56" s="335"/>
    </row>
    <row r="57" spans="1:27" ht="15" customHeight="1" thickBot="1">
      <c r="A57" s="35" t="s">
        <v>142</v>
      </c>
      <c r="B57" s="36"/>
      <c r="C57" s="20">
        <v>0</v>
      </c>
      <c r="D57" s="21">
        <v>0</v>
      </c>
      <c r="E57" s="21">
        <v>0</v>
      </c>
      <c r="F57" s="104">
        <f>SUM(D57+E57)*$H$83</f>
        <v>0</v>
      </c>
      <c r="G57" s="120">
        <f>SUM(D57:F57)</f>
        <v>0</v>
      </c>
      <c r="H57" s="105">
        <f>C57*G57</f>
        <v>0</v>
      </c>
      <c r="I57" s="3"/>
      <c r="J57" s="192" t="s">
        <v>148</v>
      </c>
      <c r="K57" s="17"/>
      <c r="L57" s="17"/>
      <c r="M57" s="17"/>
      <c r="N57" s="17"/>
      <c r="O57" s="17"/>
      <c r="P57" s="193"/>
      <c r="R57" s="310" t="s">
        <v>180</v>
      </c>
      <c r="S57" s="308"/>
      <c r="T57" s="308"/>
      <c r="U57" s="308"/>
      <c r="V57" s="308"/>
      <c r="W57" s="309"/>
      <c r="Y57" s="98"/>
      <c r="Z57" s="336"/>
      <c r="AA57" s="337"/>
    </row>
    <row r="58" spans="1:27" ht="15" customHeight="1" thickBot="1">
      <c r="A58" s="9"/>
      <c r="B58" s="3"/>
      <c r="C58" s="3"/>
      <c r="D58" s="3"/>
      <c r="E58" s="3"/>
      <c r="F58" s="3"/>
      <c r="G58" s="3"/>
      <c r="H58" s="18"/>
      <c r="J58" s="9"/>
      <c r="K58" s="3"/>
      <c r="L58" s="134"/>
      <c r="M58" s="96">
        <v>0</v>
      </c>
      <c r="N58" s="20">
        <v>0</v>
      </c>
      <c r="O58" s="20" t="s">
        <v>100</v>
      </c>
      <c r="P58" s="92">
        <f>N58*M58</f>
        <v>0</v>
      </c>
      <c r="R58" s="295" t="s">
        <v>181</v>
      </c>
      <c r="S58" s="296"/>
      <c r="T58" s="297"/>
      <c r="U58" s="30">
        <f>+'Item 1 '!U58</f>
        <v>0</v>
      </c>
      <c r="V58" s="330">
        <f>SUM(V54*U58)</f>
        <v>0</v>
      </c>
      <c r="W58" s="299"/>
      <c r="Y58" s="99" t="s">
        <v>93</v>
      </c>
      <c r="Z58" s="334"/>
      <c r="AA58" s="335"/>
    </row>
    <row r="59" spans="1:27" ht="15" customHeight="1" thickBot="1">
      <c r="A59" s="35" t="s">
        <v>137</v>
      </c>
      <c r="B59" s="36"/>
      <c r="C59" s="20">
        <v>0</v>
      </c>
      <c r="D59" s="21">
        <v>0</v>
      </c>
      <c r="E59" s="21">
        <v>0</v>
      </c>
      <c r="F59" s="104">
        <f>SUM(D59+E59)*$H$83</f>
        <v>0</v>
      </c>
      <c r="G59" s="120">
        <f>SUM(D59:F59)</f>
        <v>0</v>
      </c>
      <c r="H59" s="105">
        <f>C59*G59</f>
        <v>0</v>
      </c>
      <c r="J59" s="9"/>
      <c r="K59" s="3"/>
      <c r="L59" s="134"/>
      <c r="M59" s="96">
        <v>0</v>
      </c>
      <c r="N59" s="20">
        <v>0</v>
      </c>
      <c r="O59" s="20" t="s">
        <v>100</v>
      </c>
      <c r="P59" s="92">
        <f>N59*M59</f>
        <v>0</v>
      </c>
      <c r="S59" s="317" t="s">
        <v>1</v>
      </c>
      <c r="T59" s="318"/>
      <c r="U59" s="28">
        <f>SUM(U58)</f>
        <v>0</v>
      </c>
      <c r="V59" s="293">
        <f>SUM(V58)</f>
        <v>0</v>
      </c>
      <c r="W59" s="294"/>
      <c r="Y59" s="98"/>
      <c r="Z59" s="336"/>
      <c r="AA59" s="337"/>
    </row>
    <row r="60" spans="1:16" ht="15" customHeight="1" thickBot="1">
      <c r="A60" s="23"/>
      <c r="B60" s="13"/>
      <c r="C60" s="13"/>
      <c r="D60" s="13"/>
      <c r="E60" s="13"/>
      <c r="F60" s="3"/>
      <c r="G60" s="13"/>
      <c r="H60" s="18"/>
      <c r="J60" s="9"/>
      <c r="K60" s="3"/>
      <c r="L60" s="134"/>
      <c r="M60" s="96">
        <v>0</v>
      </c>
      <c r="N60" s="20">
        <v>0</v>
      </c>
      <c r="O60" s="20" t="s">
        <v>100</v>
      </c>
      <c r="P60" s="92">
        <f>N60*M60</f>
        <v>0</v>
      </c>
    </row>
    <row r="61" spans="1:27" ht="15" customHeight="1" thickBot="1">
      <c r="A61" s="35" t="s">
        <v>136</v>
      </c>
      <c r="B61" s="36"/>
      <c r="C61" s="20">
        <v>0</v>
      </c>
      <c r="D61" s="21">
        <v>0</v>
      </c>
      <c r="E61" s="21">
        <v>0</v>
      </c>
      <c r="F61" s="104">
        <f>SUM(D61+E61)*$H$83</f>
        <v>0</v>
      </c>
      <c r="G61" s="120">
        <f>SUM(D61:F61)</f>
        <v>0</v>
      </c>
      <c r="H61" s="105">
        <f>C61*G61</f>
        <v>0</v>
      </c>
      <c r="J61" s="9"/>
      <c r="K61" s="3"/>
      <c r="L61" s="134"/>
      <c r="M61" s="96">
        <v>0</v>
      </c>
      <c r="N61" s="20">
        <v>0</v>
      </c>
      <c r="O61" s="20" t="s">
        <v>100</v>
      </c>
      <c r="P61" s="92">
        <f>N61*M61</f>
        <v>0</v>
      </c>
      <c r="R61" s="307" t="s">
        <v>10</v>
      </c>
      <c r="S61" s="308"/>
      <c r="T61" s="308"/>
      <c r="U61" s="308"/>
      <c r="V61" s="308"/>
      <c r="W61" s="309"/>
      <c r="Y61" s="208" t="s">
        <v>92</v>
      </c>
      <c r="Z61" s="209"/>
      <c r="AA61" s="210"/>
    </row>
    <row r="62" spans="1:27" ht="15" customHeight="1" thickBot="1">
      <c r="A62" s="23"/>
      <c r="B62" s="36"/>
      <c r="C62" s="13"/>
      <c r="D62" s="37"/>
      <c r="E62" s="13"/>
      <c r="F62" s="3"/>
      <c r="G62" s="13"/>
      <c r="H62" s="108"/>
      <c r="J62" s="9"/>
      <c r="K62" s="3"/>
      <c r="L62" s="134"/>
      <c r="M62" s="96">
        <v>0</v>
      </c>
      <c r="N62" s="20">
        <v>0</v>
      </c>
      <c r="O62" s="20" t="s">
        <v>100</v>
      </c>
      <c r="P62" s="196">
        <f>N62*M62</f>
        <v>0</v>
      </c>
      <c r="R62" s="295" t="s">
        <v>170</v>
      </c>
      <c r="S62" s="296"/>
      <c r="T62" s="297"/>
      <c r="U62" s="29">
        <f>+'Item 1 '!U62</f>
        <v>0</v>
      </c>
      <c r="V62" s="298">
        <f>SUM(V59+V54)*U62</f>
        <v>0</v>
      </c>
      <c r="W62" s="299"/>
      <c r="Y62" s="97" t="s">
        <v>94</v>
      </c>
      <c r="Z62" s="334"/>
      <c r="AA62" s="335"/>
    </row>
    <row r="63" spans="1:27" ht="15" customHeight="1" thickBot="1">
      <c r="A63" s="35" t="s">
        <v>203</v>
      </c>
      <c r="B63" s="36"/>
      <c r="C63" s="20">
        <v>0</v>
      </c>
      <c r="D63" s="21">
        <v>0</v>
      </c>
      <c r="E63" s="21">
        <v>0</v>
      </c>
      <c r="F63" s="104">
        <f>SUM(D63+E63)*$H$83</f>
        <v>0</v>
      </c>
      <c r="G63" s="120">
        <f>SUM(D63:F63)</f>
        <v>0</v>
      </c>
      <c r="H63" s="105">
        <f>C63*G63</f>
        <v>0</v>
      </c>
      <c r="J63" s="9"/>
      <c r="K63" s="3"/>
      <c r="L63" s="15"/>
      <c r="M63" s="3"/>
      <c r="N63" s="176"/>
      <c r="O63" s="176" t="s">
        <v>5</v>
      </c>
      <c r="P63" s="194">
        <f>SUM(P58:P62)</f>
        <v>0</v>
      </c>
      <c r="S63" s="317" t="s">
        <v>1</v>
      </c>
      <c r="T63" s="318"/>
      <c r="U63" s="28">
        <f>SUM(U62)</f>
        <v>0</v>
      </c>
      <c r="V63" s="293">
        <f>SUM(V62)</f>
        <v>0</v>
      </c>
      <c r="W63" s="294"/>
      <c r="Y63" s="98"/>
      <c r="Z63" s="336"/>
      <c r="AA63" s="337"/>
    </row>
    <row r="64" spans="1:27" ht="15" customHeight="1" thickBot="1">
      <c r="A64" s="35"/>
      <c r="B64" s="3"/>
      <c r="C64" s="3"/>
      <c r="D64" s="19"/>
      <c r="E64" s="19"/>
      <c r="F64" s="3"/>
      <c r="G64" s="16"/>
      <c r="H64" s="108"/>
      <c r="J64" s="93" t="s">
        <v>149</v>
      </c>
      <c r="K64" s="3"/>
      <c r="L64" s="15"/>
      <c r="M64" s="15"/>
      <c r="N64" s="15"/>
      <c r="O64" s="3"/>
      <c r="P64" s="10"/>
      <c r="Y64" s="99" t="s">
        <v>95</v>
      </c>
      <c r="Z64" s="334"/>
      <c r="AA64" s="335"/>
    </row>
    <row r="65" spans="1:27" ht="15" customHeight="1" thickBot="1">
      <c r="A65" s="35" t="s">
        <v>138</v>
      </c>
      <c r="B65" s="36"/>
      <c r="C65" s="20">
        <v>0</v>
      </c>
      <c r="D65" s="21">
        <v>0</v>
      </c>
      <c r="E65" s="21">
        <v>0</v>
      </c>
      <c r="F65" s="104">
        <f>SUM(D65+E65)*$H$83</f>
        <v>0</v>
      </c>
      <c r="G65" s="120">
        <f>SUM(D65:F65)</f>
        <v>0</v>
      </c>
      <c r="H65" s="105">
        <f>C65*G65</f>
        <v>0</v>
      </c>
      <c r="J65" s="9"/>
      <c r="K65" s="3"/>
      <c r="L65" s="134"/>
      <c r="M65" s="96">
        <v>0</v>
      </c>
      <c r="N65" s="20">
        <v>0</v>
      </c>
      <c r="O65" s="20" t="s">
        <v>100</v>
      </c>
      <c r="P65" s="92">
        <f>N65*M65</f>
        <v>0</v>
      </c>
      <c r="R65" s="307" t="s">
        <v>49</v>
      </c>
      <c r="S65" s="308"/>
      <c r="T65" s="308"/>
      <c r="U65" s="308"/>
      <c r="V65" s="308"/>
      <c r="W65" s="309"/>
      <c r="Y65" s="98"/>
      <c r="Z65" s="336"/>
      <c r="AA65" s="337"/>
    </row>
    <row r="66" spans="1:27" ht="15" customHeight="1">
      <c r="A66" s="9"/>
      <c r="B66" s="3"/>
      <c r="C66" s="3"/>
      <c r="D66" s="19"/>
      <c r="E66" s="19"/>
      <c r="F66" s="3"/>
      <c r="G66" s="16"/>
      <c r="H66" s="108"/>
      <c r="J66" s="9"/>
      <c r="K66" s="3"/>
      <c r="L66" s="134"/>
      <c r="M66" s="96">
        <v>0</v>
      </c>
      <c r="N66" s="20">
        <v>0</v>
      </c>
      <c r="O66" s="20" t="s">
        <v>100</v>
      </c>
      <c r="P66" s="92">
        <f>N66*M66</f>
        <v>0</v>
      </c>
      <c r="R66" s="312" t="s">
        <v>173</v>
      </c>
      <c r="S66" s="313"/>
      <c r="T66" s="314"/>
      <c r="U66" s="33">
        <f>+'Item 1 '!U66</f>
        <v>0</v>
      </c>
      <c r="V66" s="319">
        <f>SUM(V63+V59+V54)*U66</f>
        <v>0</v>
      </c>
      <c r="W66" s="320"/>
      <c r="Y66" s="99" t="s">
        <v>93</v>
      </c>
      <c r="Z66" s="334"/>
      <c r="AA66" s="335"/>
    </row>
    <row r="67" spans="1:27" ht="15" customHeight="1" thickBot="1">
      <c r="A67" s="35" t="s">
        <v>141</v>
      </c>
      <c r="B67" s="36"/>
      <c r="C67" s="20">
        <v>0</v>
      </c>
      <c r="D67" s="21">
        <v>0</v>
      </c>
      <c r="E67" s="21">
        <v>0</v>
      </c>
      <c r="F67" s="104">
        <f>SUM(D67+E67)*$H$83</f>
        <v>0</v>
      </c>
      <c r="G67" s="120">
        <f>SUM(D67:F67)</f>
        <v>0</v>
      </c>
      <c r="H67" s="105">
        <f>C67*G67</f>
        <v>0</v>
      </c>
      <c r="J67" s="9"/>
      <c r="K67" s="3"/>
      <c r="L67" s="134"/>
      <c r="M67" s="96">
        <v>0</v>
      </c>
      <c r="N67" s="20">
        <v>0</v>
      </c>
      <c r="O67" s="20" t="s">
        <v>100</v>
      </c>
      <c r="P67" s="92">
        <f>N67*M67</f>
        <v>0</v>
      </c>
      <c r="R67" s="331" t="s">
        <v>174</v>
      </c>
      <c r="S67" s="332"/>
      <c r="T67" s="333"/>
      <c r="U67" s="33">
        <f>+'Item 1 '!U67</f>
        <v>0</v>
      </c>
      <c r="V67" s="319">
        <f>SUM(V63+V59+V54)*U67</f>
        <v>0</v>
      </c>
      <c r="W67" s="320"/>
      <c r="Y67" s="98"/>
      <c r="Z67" s="336"/>
      <c r="AA67" s="337"/>
    </row>
    <row r="68" spans="1:23" ht="15" customHeight="1" thickBot="1">
      <c r="A68" s="9"/>
      <c r="B68" s="3"/>
      <c r="C68" s="3"/>
      <c r="D68" s="19"/>
      <c r="E68" s="19"/>
      <c r="F68" s="3"/>
      <c r="G68" s="16"/>
      <c r="H68" s="108"/>
      <c r="J68" s="9"/>
      <c r="K68" s="3"/>
      <c r="L68" s="134"/>
      <c r="M68" s="96">
        <v>0</v>
      </c>
      <c r="N68" s="20">
        <v>0</v>
      </c>
      <c r="O68" s="20" t="s">
        <v>100</v>
      </c>
      <c r="P68" s="92">
        <f>N68*M68</f>
        <v>0</v>
      </c>
      <c r="R68" s="321" t="s">
        <v>175</v>
      </c>
      <c r="S68" s="322"/>
      <c r="T68" s="323"/>
      <c r="U68" s="34">
        <f>+'Item 1 '!U68</f>
        <v>0</v>
      </c>
      <c r="V68" s="324">
        <f>SUM(V63+V59+V54)*U68</f>
        <v>0</v>
      </c>
      <c r="W68" s="325"/>
    </row>
    <row r="69" spans="1:27" ht="15" customHeight="1" thickBot="1">
      <c r="A69" s="35" t="s">
        <v>139</v>
      </c>
      <c r="B69" s="36"/>
      <c r="C69" s="20">
        <v>0</v>
      </c>
      <c r="D69" s="21">
        <v>0</v>
      </c>
      <c r="E69" s="21">
        <v>0</v>
      </c>
      <c r="F69" s="104">
        <f>SUM(D69+E69)*$H$83</f>
        <v>0</v>
      </c>
      <c r="G69" s="120">
        <f>SUM(D69:F69)</f>
        <v>0</v>
      </c>
      <c r="H69" s="105">
        <f>C69*G69</f>
        <v>0</v>
      </c>
      <c r="J69" s="9"/>
      <c r="K69" s="3"/>
      <c r="L69" s="134"/>
      <c r="M69" s="96">
        <v>0</v>
      </c>
      <c r="N69" s="20">
        <v>0</v>
      </c>
      <c r="O69" s="20" t="s">
        <v>100</v>
      </c>
      <c r="P69" s="196">
        <f>N69*M69</f>
        <v>0</v>
      </c>
      <c r="S69" s="317" t="s">
        <v>1</v>
      </c>
      <c r="T69" s="318"/>
      <c r="U69" s="5">
        <f>SUM(U66:U68)</f>
        <v>0</v>
      </c>
      <c r="V69" s="293">
        <f>SUM(V66:W68)</f>
        <v>0</v>
      </c>
      <c r="W69" s="294"/>
      <c r="Y69" s="208" t="s">
        <v>92</v>
      </c>
      <c r="Z69" s="209"/>
      <c r="AA69" s="210"/>
    </row>
    <row r="70" spans="1:27" ht="15" customHeight="1" thickBot="1">
      <c r="A70" s="9"/>
      <c r="B70" s="3"/>
      <c r="C70" s="3"/>
      <c r="D70" s="19"/>
      <c r="E70" s="19"/>
      <c r="F70" s="3"/>
      <c r="G70" s="16"/>
      <c r="H70" s="108"/>
      <c r="J70" s="9"/>
      <c r="K70" s="3"/>
      <c r="L70" s="15"/>
      <c r="M70" s="3"/>
      <c r="N70" s="176"/>
      <c r="O70" s="176" t="s">
        <v>5</v>
      </c>
      <c r="P70" s="194">
        <f>SUM(P65:P69)</f>
        <v>0</v>
      </c>
      <c r="Y70" s="97" t="s">
        <v>94</v>
      </c>
      <c r="Z70" s="334"/>
      <c r="AA70" s="335"/>
    </row>
    <row r="71" spans="1:27" ht="15" customHeight="1" thickBot="1">
      <c r="A71" s="35" t="s">
        <v>140</v>
      </c>
      <c r="B71" s="36"/>
      <c r="C71" s="20">
        <v>0</v>
      </c>
      <c r="D71" s="21">
        <v>0</v>
      </c>
      <c r="E71" s="21">
        <v>0</v>
      </c>
      <c r="F71" s="104">
        <f>SUM(D71+E71)*$H$83</f>
        <v>0</v>
      </c>
      <c r="G71" s="120">
        <f>SUM(D71:F71)</f>
        <v>0</v>
      </c>
      <c r="H71" s="105">
        <f>C71*G71</f>
        <v>0</v>
      </c>
      <c r="J71" s="93" t="s">
        <v>147</v>
      </c>
      <c r="K71" s="3"/>
      <c r="L71" s="15"/>
      <c r="M71" s="3"/>
      <c r="N71" s="3"/>
      <c r="O71" s="3"/>
      <c r="P71" s="10"/>
      <c r="R71" s="307" t="s">
        <v>77</v>
      </c>
      <c r="S71" s="308"/>
      <c r="T71" s="308"/>
      <c r="U71" s="308"/>
      <c r="V71" s="308"/>
      <c r="W71" s="309"/>
      <c r="Y71" s="98"/>
      <c r="Z71" s="336"/>
      <c r="AA71" s="337"/>
    </row>
    <row r="72" spans="1:27" ht="15" customHeight="1">
      <c r="A72" s="9"/>
      <c r="B72" s="3"/>
      <c r="C72" s="3"/>
      <c r="D72" s="19"/>
      <c r="E72" s="19"/>
      <c r="F72" s="3"/>
      <c r="G72" s="16"/>
      <c r="H72" s="108"/>
      <c r="J72" s="9"/>
      <c r="K72" s="3"/>
      <c r="L72" s="134"/>
      <c r="M72" s="96">
        <v>0</v>
      </c>
      <c r="N72" s="20">
        <v>0</v>
      </c>
      <c r="O72" s="20" t="s">
        <v>100</v>
      </c>
      <c r="P72" s="92">
        <f>N72*M72</f>
        <v>0</v>
      </c>
      <c r="R72" s="312" t="s">
        <v>178</v>
      </c>
      <c r="S72" s="313"/>
      <c r="T72" s="314"/>
      <c r="U72" s="31">
        <f>+'Item 1 '!U72</f>
        <v>0</v>
      </c>
      <c r="V72" s="315">
        <f>SUM(V69+V63+V59+V54)*U72</f>
        <v>0</v>
      </c>
      <c r="W72" s="316"/>
      <c r="Y72" s="99" t="s">
        <v>95</v>
      </c>
      <c r="Z72" s="334"/>
      <c r="AA72" s="335"/>
    </row>
    <row r="73" spans="1:27" ht="15" customHeight="1" thickBot="1">
      <c r="A73" s="35" t="s">
        <v>135</v>
      </c>
      <c r="B73" s="36"/>
      <c r="C73" s="20">
        <v>0</v>
      </c>
      <c r="D73" s="21">
        <v>0</v>
      </c>
      <c r="E73" s="21">
        <v>0</v>
      </c>
      <c r="F73" s="104">
        <f>SUM(D73+E73)*$H$83</f>
        <v>0</v>
      </c>
      <c r="G73" s="120">
        <f>SUM(D73:F73)</f>
        <v>0</v>
      </c>
      <c r="H73" s="105">
        <f>C73*G73</f>
        <v>0</v>
      </c>
      <c r="J73" s="9"/>
      <c r="K73" s="3"/>
      <c r="L73" s="134"/>
      <c r="M73" s="96">
        <v>0</v>
      </c>
      <c r="N73" s="20">
        <v>0</v>
      </c>
      <c r="O73" s="20" t="s">
        <v>100</v>
      </c>
      <c r="P73" s="92">
        <f>N73*M73</f>
        <v>0</v>
      </c>
      <c r="R73" s="331" t="str">
        <f>+'Item 1 '!R73:T73</f>
        <v>Other</v>
      </c>
      <c r="S73" s="332"/>
      <c r="T73" s="333"/>
      <c r="U73" s="33">
        <f>+'Item 1 '!U73</f>
        <v>0</v>
      </c>
      <c r="V73" s="319">
        <f>SUM(V69+V63+V59+V54)*U73</f>
        <v>0</v>
      </c>
      <c r="W73" s="320"/>
      <c r="Y73" s="98"/>
      <c r="Z73" s="336"/>
      <c r="AA73" s="337"/>
    </row>
    <row r="74" spans="1:27" ht="15" customHeight="1" thickBot="1">
      <c r="A74" s="9"/>
      <c r="B74" s="3"/>
      <c r="C74" s="3"/>
      <c r="D74" s="19"/>
      <c r="E74" s="19"/>
      <c r="F74" s="3"/>
      <c r="G74" s="16"/>
      <c r="H74" s="108"/>
      <c r="J74" s="9"/>
      <c r="K74" s="3"/>
      <c r="L74" s="134"/>
      <c r="M74" s="96">
        <v>0</v>
      </c>
      <c r="N74" s="20">
        <v>0</v>
      </c>
      <c r="O74" s="20" t="s">
        <v>100</v>
      </c>
      <c r="P74" s="92">
        <f>N74*M74</f>
        <v>0</v>
      </c>
      <c r="R74" s="348">
        <f>+'Item 1 '!U74</f>
        <v>0</v>
      </c>
      <c r="S74" s="322"/>
      <c r="T74" s="323"/>
      <c r="U74" s="34">
        <f>+'Item 1 '!U74</f>
        <v>0</v>
      </c>
      <c r="V74" s="324">
        <f>SUM(V69+V63+V59+V54)*U74</f>
        <v>0</v>
      </c>
      <c r="W74" s="325"/>
      <c r="Y74" s="99" t="s">
        <v>93</v>
      </c>
      <c r="Z74" s="334"/>
      <c r="AA74" s="335"/>
    </row>
    <row r="75" spans="1:27" ht="15" customHeight="1" thickBot="1">
      <c r="A75" s="93" t="s">
        <v>182</v>
      </c>
      <c r="B75" s="3"/>
      <c r="C75" s="3"/>
      <c r="D75" s="19"/>
      <c r="E75" s="19"/>
      <c r="F75" s="3"/>
      <c r="G75" s="16"/>
      <c r="H75" s="108"/>
      <c r="J75" s="9"/>
      <c r="K75" s="3"/>
      <c r="L75" s="134"/>
      <c r="M75" s="96">
        <v>0</v>
      </c>
      <c r="N75" s="20">
        <v>0</v>
      </c>
      <c r="O75" s="20" t="s">
        <v>100</v>
      </c>
      <c r="P75" s="92">
        <f>N75*M75</f>
        <v>0</v>
      </c>
      <c r="R75" s="4"/>
      <c r="S75" s="317" t="s">
        <v>1</v>
      </c>
      <c r="T75" s="318"/>
      <c r="U75" s="5">
        <f>SUM(U72:U74)</f>
        <v>0</v>
      </c>
      <c r="V75" s="293">
        <f>SUM(V72:W74)</f>
        <v>0</v>
      </c>
      <c r="W75" s="294"/>
      <c r="Y75" s="98"/>
      <c r="Z75" s="336"/>
      <c r="AA75" s="337"/>
    </row>
    <row r="76" spans="1:16" ht="15" customHeight="1" thickBot="1">
      <c r="A76" s="9" t="s">
        <v>183</v>
      </c>
      <c r="B76" s="36"/>
      <c r="C76" s="20">
        <v>0</v>
      </c>
      <c r="D76" s="21">
        <v>0</v>
      </c>
      <c r="E76" s="21">
        <v>0</v>
      </c>
      <c r="F76" s="104">
        <f>SUM(D76+E76)*$H$83</f>
        <v>0</v>
      </c>
      <c r="G76" s="120">
        <f>SUM(D76:F76)</f>
        <v>0</v>
      </c>
      <c r="H76" s="105">
        <f>C76*G76</f>
        <v>0</v>
      </c>
      <c r="J76" s="9"/>
      <c r="K76" s="3"/>
      <c r="L76" s="134"/>
      <c r="M76" s="96">
        <v>0</v>
      </c>
      <c r="N76" s="20">
        <v>0</v>
      </c>
      <c r="O76" s="20" t="s">
        <v>100</v>
      </c>
      <c r="P76" s="196">
        <f>N76*M76</f>
        <v>0</v>
      </c>
    </row>
    <row r="77" spans="1:27" ht="15" customHeight="1" thickBot="1">
      <c r="A77" s="9" t="s">
        <v>136</v>
      </c>
      <c r="B77" s="3"/>
      <c r="C77" s="20">
        <v>0</v>
      </c>
      <c r="D77" s="21">
        <v>0</v>
      </c>
      <c r="E77" s="21">
        <v>0</v>
      </c>
      <c r="F77" s="104">
        <f>SUM(D77+E77)*$H$83</f>
        <v>0</v>
      </c>
      <c r="G77" s="120">
        <f>SUM(D77:F77)</f>
        <v>0</v>
      </c>
      <c r="H77" s="105">
        <f>C77*G77</f>
        <v>0</v>
      </c>
      <c r="J77" s="9"/>
      <c r="K77" s="3"/>
      <c r="L77" s="15"/>
      <c r="M77" s="3"/>
      <c r="N77" s="176"/>
      <c r="O77" s="176" t="s">
        <v>5</v>
      </c>
      <c r="P77" s="194">
        <f>SUM(P72:P76)</f>
        <v>0</v>
      </c>
      <c r="R77" s="307" t="s">
        <v>176</v>
      </c>
      <c r="S77" s="308"/>
      <c r="T77" s="308"/>
      <c r="U77" s="308"/>
      <c r="V77" s="308"/>
      <c r="W77" s="309"/>
      <c r="Y77" s="208" t="s">
        <v>92</v>
      </c>
      <c r="Z77" s="209"/>
      <c r="AA77" s="210"/>
    </row>
    <row r="78" spans="1:27" ht="15" customHeight="1">
      <c r="A78" s="35" t="s">
        <v>142</v>
      </c>
      <c r="B78" s="36"/>
      <c r="C78" s="20">
        <v>0</v>
      </c>
      <c r="D78" s="21">
        <v>0</v>
      </c>
      <c r="E78" s="21">
        <v>0</v>
      </c>
      <c r="F78" s="104">
        <f>SUM(D78+E78)*$H$83</f>
        <v>0</v>
      </c>
      <c r="G78" s="120">
        <f>SUM(D78:F78)</f>
        <v>0</v>
      </c>
      <c r="H78" s="165">
        <f>C78*G78</f>
        <v>0</v>
      </c>
      <c r="J78" s="93" t="s">
        <v>150</v>
      </c>
      <c r="K78" s="3"/>
      <c r="L78" s="15"/>
      <c r="M78" s="15"/>
      <c r="N78" s="15"/>
      <c r="O78" s="3"/>
      <c r="P78" s="10"/>
      <c r="R78" s="312" t="s">
        <v>171</v>
      </c>
      <c r="S78" s="313"/>
      <c r="T78" s="314"/>
      <c r="U78" s="31">
        <f>+'Item 1 '!U78</f>
        <v>0</v>
      </c>
      <c r="V78" s="315">
        <f>SUM(V75+V69+V63+V59+V54)*U78</f>
        <v>0</v>
      </c>
      <c r="W78" s="316"/>
      <c r="Y78" s="97" t="s">
        <v>94</v>
      </c>
      <c r="Z78" s="334"/>
      <c r="AA78" s="335"/>
    </row>
    <row r="79" spans="1:27" ht="15" customHeight="1" thickBot="1">
      <c r="A79" s="9"/>
      <c r="B79" s="3"/>
      <c r="C79" s="3"/>
      <c r="D79" s="3"/>
      <c r="E79" s="3"/>
      <c r="F79" s="311" t="s">
        <v>184</v>
      </c>
      <c r="G79" s="311"/>
      <c r="H79" s="108">
        <f>SUM(H76:H78)</f>
        <v>0</v>
      </c>
      <c r="J79" s="9"/>
      <c r="K79" s="3"/>
      <c r="L79" s="134"/>
      <c r="M79" s="96">
        <v>0</v>
      </c>
      <c r="N79" s="20">
        <v>0</v>
      </c>
      <c r="O79" s="20" t="s">
        <v>100</v>
      </c>
      <c r="P79" s="92">
        <f>N79*M79</f>
        <v>0</v>
      </c>
      <c r="R79" s="321" t="s">
        <v>172</v>
      </c>
      <c r="S79" s="322"/>
      <c r="T79" s="323"/>
      <c r="U79" s="32">
        <f>+'Item 1 '!U79</f>
        <v>0</v>
      </c>
      <c r="V79" s="324">
        <f>SUM(V75+V69+V63+V59+V54)*U79</f>
        <v>0</v>
      </c>
      <c r="W79" s="325"/>
      <c r="Y79" s="98"/>
      <c r="Z79" s="336"/>
      <c r="AA79" s="337"/>
    </row>
    <row r="80" spans="1:27" ht="15" customHeight="1" thickBot="1">
      <c r="A80" s="9"/>
      <c r="B80" s="3"/>
      <c r="C80" s="3"/>
      <c r="D80" s="3"/>
      <c r="E80" s="3"/>
      <c r="F80" s="3"/>
      <c r="G80" s="3"/>
      <c r="H80" s="10"/>
      <c r="J80" s="9"/>
      <c r="K80" s="3"/>
      <c r="L80" s="134"/>
      <c r="M80" s="96">
        <v>0</v>
      </c>
      <c r="N80" s="20">
        <v>0</v>
      </c>
      <c r="O80" s="20" t="s">
        <v>100</v>
      </c>
      <c r="P80" s="92">
        <f>N80*M80</f>
        <v>0</v>
      </c>
      <c r="S80" s="346" t="s">
        <v>1</v>
      </c>
      <c r="T80" s="347"/>
      <c r="U80" s="28">
        <f>SUM(U78:U79)</f>
        <v>0</v>
      </c>
      <c r="V80" s="293">
        <f>SUM(V78:W79)</f>
        <v>0</v>
      </c>
      <c r="W80" s="294"/>
      <c r="Y80" s="99" t="s">
        <v>95</v>
      </c>
      <c r="Z80" s="334"/>
      <c r="AA80" s="335"/>
    </row>
    <row r="81" spans="1:27" ht="15" customHeight="1" thickBot="1">
      <c r="A81" s="197" t="s">
        <v>143</v>
      </c>
      <c r="B81" s="198"/>
      <c r="C81" s="3"/>
      <c r="D81" s="19"/>
      <c r="E81" s="19"/>
      <c r="F81" s="3"/>
      <c r="G81" s="16"/>
      <c r="H81" s="108"/>
      <c r="J81" s="9"/>
      <c r="K81" s="3"/>
      <c r="L81" s="134"/>
      <c r="M81" s="96">
        <v>0</v>
      </c>
      <c r="N81" s="20">
        <v>0</v>
      </c>
      <c r="O81" s="20" t="s">
        <v>100</v>
      </c>
      <c r="P81" s="92">
        <f>N81*M81</f>
        <v>0</v>
      </c>
      <c r="Y81" s="98"/>
      <c r="Z81" s="336"/>
      <c r="AA81" s="337"/>
    </row>
    <row r="82" spans="1:28" ht="14.25" customHeight="1" thickBot="1">
      <c r="A82" s="106" t="s">
        <v>113</v>
      </c>
      <c r="B82" s="107" t="s">
        <v>114</v>
      </c>
      <c r="C82" s="107" t="s">
        <v>115</v>
      </c>
      <c r="D82" s="107" t="s">
        <v>116</v>
      </c>
      <c r="E82" s="107" t="s">
        <v>117</v>
      </c>
      <c r="F82" s="107" t="s">
        <v>73</v>
      </c>
      <c r="G82" s="107" t="s">
        <v>73</v>
      </c>
      <c r="H82" s="130" t="s">
        <v>9</v>
      </c>
      <c r="J82" s="9"/>
      <c r="K82" s="3"/>
      <c r="L82" s="134"/>
      <c r="M82" s="96">
        <v>0</v>
      </c>
      <c r="N82" s="20">
        <v>0</v>
      </c>
      <c r="O82" s="20" t="s">
        <v>100</v>
      </c>
      <c r="P82" s="196">
        <f>N82*M82</f>
        <v>0</v>
      </c>
      <c r="R82" s="282" t="s">
        <v>3</v>
      </c>
      <c r="S82" s="283"/>
      <c r="T82" s="283"/>
      <c r="U82" s="184">
        <f>+U80+U75+U69+U63+U59</f>
        <v>0</v>
      </c>
      <c r="V82" s="328">
        <f>ROUND(V80+V75+V69+V63+V59+V54,0)</f>
        <v>0</v>
      </c>
      <c r="W82" s="329"/>
      <c r="Y82" s="99" t="s">
        <v>93</v>
      </c>
      <c r="Z82" s="334"/>
      <c r="AA82" s="335"/>
      <c r="AB82" s="65"/>
    </row>
    <row r="83" spans="1:27" ht="15" customHeight="1" thickBot="1">
      <c r="A83" s="109">
        <v>0.062</v>
      </c>
      <c r="B83" s="131">
        <v>0.0145</v>
      </c>
      <c r="C83" s="131">
        <v>0.008</v>
      </c>
      <c r="D83" s="131">
        <v>0.06</v>
      </c>
      <c r="E83" s="131">
        <v>0.12</v>
      </c>
      <c r="F83" s="131">
        <v>0</v>
      </c>
      <c r="G83" s="131">
        <v>0</v>
      </c>
      <c r="H83" s="132">
        <f>SUM(A83:G83)</f>
        <v>0.26449999999999996</v>
      </c>
      <c r="J83" s="11"/>
      <c r="K83" s="12"/>
      <c r="L83" s="12"/>
      <c r="M83" s="12"/>
      <c r="N83" s="175"/>
      <c r="O83" s="175" t="s">
        <v>5</v>
      </c>
      <c r="P83" s="195">
        <f>SUM(P79:P82)</f>
        <v>0</v>
      </c>
      <c r="R83" s="148"/>
      <c r="S83" s="53"/>
      <c r="T83" s="326" t="s">
        <v>29</v>
      </c>
      <c r="U83" s="327"/>
      <c r="V83" s="341">
        <f>ROUND(SUM(V54:V80)/2,0)</f>
        <v>0</v>
      </c>
      <c r="W83" s="342"/>
      <c r="Y83" s="98"/>
      <c r="Z83" s="336"/>
      <c r="AA83" s="337"/>
    </row>
    <row r="84" spans="12:23" ht="15" customHeight="1" thickBot="1">
      <c r="L84" s="2"/>
      <c r="M84" s="2"/>
      <c r="U84" s="100" t="s">
        <v>197</v>
      </c>
      <c r="V84" s="280">
        <f>+V82-V83</f>
        <v>0</v>
      </c>
      <c r="W84" s="281"/>
    </row>
    <row r="85" spans="1:28" ht="15" customHeight="1" thickBot="1">
      <c r="A85" s="52" t="s">
        <v>80</v>
      </c>
      <c r="B85" s="53"/>
      <c r="C85" s="53"/>
      <c r="D85" s="53"/>
      <c r="E85" s="53"/>
      <c r="F85" s="53"/>
      <c r="G85" s="53"/>
      <c r="H85" s="53"/>
      <c r="I85" s="53"/>
      <c r="J85" s="53"/>
      <c r="K85" s="53"/>
      <c r="L85" s="53"/>
      <c r="M85" s="53"/>
      <c r="N85" s="53"/>
      <c r="O85" s="53"/>
      <c r="P85" s="53"/>
      <c r="Q85" s="53"/>
      <c r="R85" s="53"/>
      <c r="S85" s="53"/>
      <c r="T85" s="53"/>
      <c r="U85" s="53"/>
      <c r="V85" s="53"/>
      <c r="W85" s="53"/>
      <c r="X85" s="53"/>
      <c r="Y85" s="53"/>
      <c r="Z85" s="53"/>
      <c r="AA85" s="115"/>
      <c r="AB85" s="3"/>
    </row>
    <row r="86" spans="1:28" ht="15" customHeight="1">
      <c r="A86" s="24">
        <v>1</v>
      </c>
      <c r="B86" s="24"/>
      <c r="C86" s="24"/>
      <c r="D86" s="24"/>
      <c r="E86" s="116"/>
      <c r="F86" s="116"/>
      <c r="G86" s="116"/>
      <c r="H86" s="116"/>
      <c r="I86" s="116"/>
      <c r="J86" s="116"/>
      <c r="K86" s="116"/>
      <c r="L86" s="116"/>
      <c r="M86" s="116"/>
      <c r="N86" s="116"/>
      <c r="O86" s="116"/>
      <c r="P86" s="116"/>
      <c r="Q86" s="116"/>
      <c r="R86" s="116"/>
      <c r="S86" s="116"/>
      <c r="T86" s="116"/>
      <c r="U86" s="116"/>
      <c r="V86" s="116"/>
      <c r="W86" s="116"/>
      <c r="X86" s="116"/>
      <c r="Y86" s="116"/>
      <c r="Z86" s="116"/>
      <c r="AA86" s="116"/>
      <c r="AB86" s="50"/>
    </row>
    <row r="87" spans="1:28" ht="15" customHeight="1">
      <c r="A87" s="24">
        <v>2</v>
      </c>
      <c r="B87" s="24"/>
      <c r="C87" s="24"/>
      <c r="D87" s="24"/>
      <c r="E87" s="117"/>
      <c r="F87" s="117"/>
      <c r="G87" s="117"/>
      <c r="H87" s="117"/>
      <c r="I87" s="117"/>
      <c r="J87" s="117"/>
      <c r="K87" s="117"/>
      <c r="L87" s="117"/>
      <c r="M87" s="117"/>
      <c r="N87" s="117"/>
      <c r="O87" s="117"/>
      <c r="P87" s="117"/>
      <c r="Q87" s="117"/>
      <c r="R87" s="117"/>
      <c r="S87" s="117"/>
      <c r="T87" s="117"/>
      <c r="U87" s="117"/>
      <c r="V87" s="117"/>
      <c r="W87" s="117"/>
      <c r="X87" s="117"/>
      <c r="Y87" s="117"/>
      <c r="Z87" s="117"/>
      <c r="AA87" s="117"/>
      <c r="AB87" s="50"/>
    </row>
    <row r="88" spans="1:28" ht="15" customHeight="1">
      <c r="A88" s="24">
        <v>3</v>
      </c>
      <c r="B88" s="24"/>
      <c r="C88" s="24"/>
      <c r="D88" s="24"/>
      <c r="E88" s="117"/>
      <c r="F88" s="117"/>
      <c r="G88" s="117"/>
      <c r="H88" s="117"/>
      <c r="I88" s="117"/>
      <c r="J88" s="117"/>
      <c r="K88" s="117"/>
      <c r="L88" s="117"/>
      <c r="M88" s="117"/>
      <c r="N88" s="117"/>
      <c r="O88" s="117"/>
      <c r="P88" s="117"/>
      <c r="Q88" s="117"/>
      <c r="R88" s="117"/>
      <c r="S88" s="117"/>
      <c r="T88" s="117"/>
      <c r="U88" s="117"/>
      <c r="V88" s="117"/>
      <c r="W88" s="117"/>
      <c r="X88" s="117"/>
      <c r="Y88" s="117"/>
      <c r="Z88" s="117"/>
      <c r="AA88" s="117"/>
      <c r="AB88" s="50"/>
    </row>
    <row r="89" spans="1:28" ht="15" customHeight="1">
      <c r="A89" s="24">
        <v>4</v>
      </c>
      <c r="B89" s="24"/>
      <c r="C89" s="24"/>
      <c r="D89" s="24"/>
      <c r="E89" s="117"/>
      <c r="F89" s="117"/>
      <c r="G89" s="117"/>
      <c r="H89" s="117"/>
      <c r="I89" s="117"/>
      <c r="J89" s="117"/>
      <c r="K89" s="117"/>
      <c r="L89" s="117"/>
      <c r="M89" s="117"/>
      <c r="N89" s="117"/>
      <c r="O89" s="117"/>
      <c r="P89" s="117"/>
      <c r="Q89" s="117"/>
      <c r="R89" s="117"/>
      <c r="S89" s="117"/>
      <c r="T89" s="117"/>
      <c r="U89" s="117"/>
      <c r="V89" s="117"/>
      <c r="W89" s="117"/>
      <c r="X89" s="117"/>
      <c r="Y89" s="117"/>
      <c r="Z89" s="117"/>
      <c r="AA89" s="117"/>
      <c r="AB89" s="50"/>
    </row>
    <row r="90" spans="1:28" ht="15" customHeight="1">
      <c r="A90" s="24">
        <v>5</v>
      </c>
      <c r="B90" s="24"/>
      <c r="C90" s="24"/>
      <c r="D90" s="24"/>
      <c r="E90" s="117"/>
      <c r="F90" s="117"/>
      <c r="G90" s="117"/>
      <c r="H90" s="117"/>
      <c r="I90" s="117"/>
      <c r="J90" s="117"/>
      <c r="K90" s="117"/>
      <c r="L90" s="117"/>
      <c r="M90" s="117"/>
      <c r="N90" s="117"/>
      <c r="O90" s="117"/>
      <c r="P90" s="117"/>
      <c r="Q90" s="117"/>
      <c r="R90" s="117"/>
      <c r="S90" s="117"/>
      <c r="T90" s="117"/>
      <c r="U90" s="117"/>
      <c r="V90" s="117"/>
      <c r="W90" s="117"/>
      <c r="X90" s="117"/>
      <c r="Y90" s="117"/>
      <c r="Z90" s="117"/>
      <c r="AA90" s="117"/>
      <c r="AB90" s="50"/>
    </row>
    <row r="91" spans="1:28" ht="15" customHeight="1">
      <c r="A91" s="24">
        <v>6</v>
      </c>
      <c r="B91" s="24"/>
      <c r="C91" s="24"/>
      <c r="D91" s="24"/>
      <c r="E91" s="117"/>
      <c r="F91" s="117"/>
      <c r="G91" s="117"/>
      <c r="H91" s="117"/>
      <c r="I91" s="117"/>
      <c r="J91" s="117"/>
      <c r="K91" s="117"/>
      <c r="L91" s="117"/>
      <c r="M91" s="117"/>
      <c r="N91" s="117"/>
      <c r="O91" s="117"/>
      <c r="P91" s="117"/>
      <c r="Q91" s="117"/>
      <c r="R91" s="117"/>
      <c r="S91" s="117"/>
      <c r="T91" s="117"/>
      <c r="U91" s="117"/>
      <c r="V91" s="117"/>
      <c r="W91" s="117"/>
      <c r="X91" s="117"/>
      <c r="Y91" s="117"/>
      <c r="Z91" s="117"/>
      <c r="AA91" s="117"/>
      <c r="AB91" s="50"/>
    </row>
    <row r="92" spans="1:28" ht="15" customHeight="1">
      <c r="A92" s="24">
        <v>7</v>
      </c>
      <c r="B92" s="24"/>
      <c r="C92" s="24"/>
      <c r="D92" s="24"/>
      <c r="E92" s="117"/>
      <c r="F92" s="117"/>
      <c r="G92" s="117"/>
      <c r="H92" s="117"/>
      <c r="I92" s="117"/>
      <c r="J92" s="117"/>
      <c r="K92" s="117"/>
      <c r="L92" s="117"/>
      <c r="M92" s="117"/>
      <c r="N92" s="117"/>
      <c r="O92" s="117"/>
      <c r="P92" s="117"/>
      <c r="Q92" s="117"/>
      <c r="R92" s="117"/>
      <c r="S92" s="117"/>
      <c r="T92" s="117"/>
      <c r="U92" s="117"/>
      <c r="V92" s="117"/>
      <c r="W92" s="117"/>
      <c r="X92" s="117"/>
      <c r="Y92" s="117"/>
      <c r="Z92" s="117"/>
      <c r="AA92" s="117"/>
      <c r="AB92" s="50"/>
    </row>
    <row r="93" spans="1:28" ht="15" customHeight="1">
      <c r="A93" s="24">
        <v>8</v>
      </c>
      <c r="B93" s="24"/>
      <c r="C93" s="24"/>
      <c r="D93" s="24"/>
      <c r="E93" s="117"/>
      <c r="F93" s="117"/>
      <c r="G93" s="117"/>
      <c r="H93" s="117"/>
      <c r="I93" s="117"/>
      <c r="J93" s="117"/>
      <c r="K93" s="117"/>
      <c r="L93" s="117"/>
      <c r="M93" s="117"/>
      <c r="N93" s="117"/>
      <c r="O93" s="117"/>
      <c r="P93" s="117"/>
      <c r="Q93" s="117"/>
      <c r="R93" s="117"/>
      <c r="S93" s="117"/>
      <c r="T93" s="117"/>
      <c r="U93" s="117"/>
      <c r="V93" s="117"/>
      <c r="W93" s="117"/>
      <c r="X93" s="117"/>
      <c r="Y93" s="117"/>
      <c r="Z93" s="117"/>
      <c r="AA93" s="117"/>
      <c r="AB93" s="50"/>
    </row>
    <row r="94" spans="1:28" ht="15" customHeight="1">
      <c r="A94" s="24">
        <v>9</v>
      </c>
      <c r="B94" s="24"/>
      <c r="C94" s="24"/>
      <c r="D94" s="24"/>
      <c r="E94" s="117"/>
      <c r="F94" s="117"/>
      <c r="G94" s="117"/>
      <c r="H94" s="117"/>
      <c r="I94" s="117"/>
      <c r="J94" s="117"/>
      <c r="K94" s="117"/>
      <c r="L94" s="117"/>
      <c r="M94" s="117"/>
      <c r="N94" s="117"/>
      <c r="O94" s="117"/>
      <c r="P94" s="117"/>
      <c r="Q94" s="117"/>
      <c r="R94" s="117"/>
      <c r="S94" s="117"/>
      <c r="T94" s="117"/>
      <c r="U94" s="117"/>
      <c r="V94" s="117"/>
      <c r="W94" s="117"/>
      <c r="X94" s="117"/>
      <c r="Y94" s="117"/>
      <c r="Z94" s="117"/>
      <c r="AA94" s="117"/>
      <c r="AB94" s="50"/>
    </row>
    <row r="95" spans="1:28" ht="15" customHeight="1">
      <c r="A95" s="24">
        <v>10</v>
      </c>
      <c r="B95" s="24"/>
      <c r="C95" s="24"/>
      <c r="D95" s="24"/>
      <c r="E95" s="117"/>
      <c r="F95" s="117"/>
      <c r="G95" s="117"/>
      <c r="H95" s="117"/>
      <c r="I95" s="117"/>
      <c r="J95" s="117"/>
      <c r="K95" s="117"/>
      <c r="L95" s="117"/>
      <c r="M95" s="117"/>
      <c r="N95" s="117"/>
      <c r="O95" s="117"/>
      <c r="P95" s="117"/>
      <c r="Q95" s="117"/>
      <c r="R95" s="117"/>
      <c r="S95" s="117"/>
      <c r="T95" s="117"/>
      <c r="U95" s="117"/>
      <c r="V95" s="117"/>
      <c r="W95" s="117"/>
      <c r="X95" s="117"/>
      <c r="Y95" s="117"/>
      <c r="Z95" s="117"/>
      <c r="AA95" s="117"/>
      <c r="AB95" s="50"/>
    </row>
    <row r="96" spans="1:28" ht="15" customHeight="1">
      <c r="A96" s="24">
        <v>11</v>
      </c>
      <c r="B96" s="24"/>
      <c r="C96" s="24"/>
      <c r="D96" s="24"/>
      <c r="E96" s="117"/>
      <c r="F96" s="117"/>
      <c r="G96" s="117"/>
      <c r="H96" s="117"/>
      <c r="I96" s="117"/>
      <c r="J96" s="117"/>
      <c r="K96" s="117"/>
      <c r="L96" s="117"/>
      <c r="M96" s="117"/>
      <c r="N96" s="117"/>
      <c r="O96" s="117"/>
      <c r="P96" s="117"/>
      <c r="Q96" s="117"/>
      <c r="R96" s="117"/>
      <c r="S96" s="117"/>
      <c r="T96" s="117"/>
      <c r="U96" s="117"/>
      <c r="V96" s="117"/>
      <c r="W96" s="117"/>
      <c r="X96" s="117"/>
      <c r="Y96" s="117"/>
      <c r="Z96" s="117"/>
      <c r="AA96" s="117"/>
      <c r="AB96" s="50"/>
    </row>
    <row r="97" spans="1:28" ht="15" customHeight="1">
      <c r="A97" s="24">
        <v>12</v>
      </c>
      <c r="B97" s="24"/>
      <c r="C97" s="24"/>
      <c r="D97" s="24"/>
      <c r="E97" s="117"/>
      <c r="F97" s="117"/>
      <c r="G97" s="117"/>
      <c r="H97" s="117"/>
      <c r="I97" s="117"/>
      <c r="J97" s="117"/>
      <c r="K97" s="117"/>
      <c r="L97" s="117"/>
      <c r="M97" s="117"/>
      <c r="N97" s="117"/>
      <c r="O97" s="117"/>
      <c r="P97" s="117"/>
      <c r="Q97" s="117"/>
      <c r="R97" s="117"/>
      <c r="S97" s="117"/>
      <c r="T97" s="117"/>
      <c r="U97" s="117"/>
      <c r="V97" s="117"/>
      <c r="W97" s="117"/>
      <c r="X97" s="117"/>
      <c r="Y97" s="117"/>
      <c r="Z97" s="117"/>
      <c r="AA97" s="117"/>
      <c r="AB97" s="50"/>
    </row>
    <row r="98" spans="1:28" ht="15" customHeight="1">
      <c r="A98" s="24">
        <v>13</v>
      </c>
      <c r="B98" s="24"/>
      <c r="C98" s="24"/>
      <c r="D98" s="24"/>
      <c r="E98" s="117"/>
      <c r="F98" s="117"/>
      <c r="G98" s="117"/>
      <c r="H98" s="117"/>
      <c r="I98" s="117"/>
      <c r="J98" s="117"/>
      <c r="K98" s="117"/>
      <c r="L98" s="117"/>
      <c r="M98" s="117"/>
      <c r="N98" s="117"/>
      <c r="O98" s="117"/>
      <c r="P98" s="117"/>
      <c r="Q98" s="117"/>
      <c r="R98" s="117"/>
      <c r="S98" s="117"/>
      <c r="T98" s="117"/>
      <c r="U98" s="117"/>
      <c r="V98" s="117"/>
      <c r="W98" s="117"/>
      <c r="X98" s="117"/>
      <c r="Y98" s="117"/>
      <c r="Z98" s="117"/>
      <c r="AA98" s="117"/>
      <c r="AB98" s="50"/>
    </row>
    <row r="99" spans="1:28" ht="15" customHeight="1">
      <c r="A99" s="24">
        <v>14</v>
      </c>
      <c r="B99" s="24"/>
      <c r="C99" s="24"/>
      <c r="D99" s="24"/>
      <c r="E99" s="117"/>
      <c r="F99" s="117"/>
      <c r="G99" s="117"/>
      <c r="H99" s="117"/>
      <c r="I99" s="117"/>
      <c r="J99" s="117"/>
      <c r="K99" s="117"/>
      <c r="L99" s="117"/>
      <c r="M99" s="117"/>
      <c r="N99" s="117"/>
      <c r="O99" s="117"/>
      <c r="P99" s="117"/>
      <c r="Q99" s="117"/>
      <c r="R99" s="117"/>
      <c r="S99" s="117"/>
      <c r="T99" s="117"/>
      <c r="U99" s="117"/>
      <c r="V99" s="117"/>
      <c r="W99" s="117"/>
      <c r="X99" s="117"/>
      <c r="Y99" s="117"/>
      <c r="Z99" s="117"/>
      <c r="AA99" s="117"/>
      <c r="AB99" s="50"/>
    </row>
    <row r="100" spans="1:28" ht="15" customHeight="1">
      <c r="A100" s="24">
        <v>15</v>
      </c>
      <c r="B100" s="24"/>
      <c r="C100" s="24"/>
      <c r="D100" s="24"/>
      <c r="E100" s="117"/>
      <c r="F100" s="117"/>
      <c r="G100" s="117"/>
      <c r="H100" s="117"/>
      <c r="I100" s="117"/>
      <c r="J100" s="117"/>
      <c r="K100" s="117"/>
      <c r="L100" s="117"/>
      <c r="M100" s="117"/>
      <c r="N100" s="117"/>
      <c r="O100" s="117"/>
      <c r="P100" s="117"/>
      <c r="Q100" s="117"/>
      <c r="R100" s="117"/>
      <c r="S100" s="117"/>
      <c r="T100" s="117"/>
      <c r="U100" s="117"/>
      <c r="V100" s="117"/>
      <c r="W100" s="117"/>
      <c r="X100" s="117"/>
      <c r="Y100" s="117"/>
      <c r="Z100" s="117"/>
      <c r="AA100" s="117"/>
      <c r="AB100" s="50"/>
    </row>
  </sheetData>
  <sheetProtection/>
  <mergeCells count="238">
    <mergeCell ref="T83:U83"/>
    <mergeCell ref="F79:G79"/>
    <mergeCell ref="V83:W83"/>
    <mergeCell ref="Z83:AA83"/>
    <mergeCell ref="S80:T80"/>
    <mergeCell ref="V80:W80"/>
    <mergeCell ref="Z80:AA80"/>
    <mergeCell ref="Z81:AA81"/>
    <mergeCell ref="R82:T82"/>
    <mergeCell ref="R79:T79"/>
    <mergeCell ref="V79:W79"/>
    <mergeCell ref="Z75:AA75"/>
    <mergeCell ref="Y77:AA77"/>
    <mergeCell ref="S75:T75"/>
    <mergeCell ref="V75:W75"/>
    <mergeCell ref="R77:W77"/>
    <mergeCell ref="Z79:AA79"/>
    <mergeCell ref="V82:W82"/>
    <mergeCell ref="Z82:AA82"/>
    <mergeCell ref="R78:T78"/>
    <mergeCell ref="V78:W78"/>
    <mergeCell ref="Z78:AA78"/>
    <mergeCell ref="R73:T73"/>
    <mergeCell ref="V73:W73"/>
    <mergeCell ref="Z73:AA73"/>
    <mergeCell ref="V74:W74"/>
    <mergeCell ref="Z74:AA74"/>
    <mergeCell ref="R74:T74"/>
    <mergeCell ref="Z70:AA70"/>
    <mergeCell ref="R71:W71"/>
    <mergeCell ref="Z71:AA71"/>
    <mergeCell ref="R72:T72"/>
    <mergeCell ref="V72:W72"/>
    <mergeCell ref="Z72:AA72"/>
    <mergeCell ref="R67:T67"/>
    <mergeCell ref="V67:W67"/>
    <mergeCell ref="Z67:AA67"/>
    <mergeCell ref="R68:T68"/>
    <mergeCell ref="V68:W68"/>
    <mergeCell ref="S69:T69"/>
    <mergeCell ref="V69:W69"/>
    <mergeCell ref="Y69:AA69"/>
    <mergeCell ref="Z64:AA64"/>
    <mergeCell ref="R65:W65"/>
    <mergeCell ref="Z65:AA65"/>
    <mergeCell ref="R66:T66"/>
    <mergeCell ref="V66:W66"/>
    <mergeCell ref="Z66:AA66"/>
    <mergeCell ref="R61:W61"/>
    <mergeCell ref="Y61:AA61"/>
    <mergeCell ref="R62:T62"/>
    <mergeCell ref="V62:W62"/>
    <mergeCell ref="Z62:AA62"/>
    <mergeCell ref="S63:T63"/>
    <mergeCell ref="V63:W63"/>
    <mergeCell ref="Z63:AA63"/>
    <mergeCell ref="R57:W57"/>
    <mergeCell ref="Z57:AA57"/>
    <mergeCell ref="R58:T58"/>
    <mergeCell ref="V58:W58"/>
    <mergeCell ref="Z58:AA58"/>
    <mergeCell ref="S59:T59"/>
    <mergeCell ref="V59:W59"/>
    <mergeCell ref="Z59:AA59"/>
    <mergeCell ref="A55:B55"/>
    <mergeCell ref="C55:H55"/>
    <mergeCell ref="V55:W55"/>
    <mergeCell ref="Z55:AA55"/>
    <mergeCell ref="A56:B56"/>
    <mergeCell ref="Z56:AA56"/>
    <mergeCell ref="S55:U55"/>
    <mergeCell ref="V56:W56"/>
    <mergeCell ref="J55:P55"/>
    <mergeCell ref="A53:H53"/>
    <mergeCell ref="J53:P53"/>
    <mergeCell ref="R53:W53"/>
    <mergeCell ref="Y53:AA53"/>
    <mergeCell ref="A54:B54"/>
    <mergeCell ref="R54:U54"/>
    <mergeCell ref="V54:W54"/>
    <mergeCell ref="Z54:AA54"/>
    <mergeCell ref="A50:G51"/>
    <mergeCell ref="J50:K50"/>
    <mergeCell ref="M50:O50"/>
    <mergeCell ref="Q50:S50"/>
    <mergeCell ref="U50:V50"/>
    <mergeCell ref="J51:K51"/>
    <mergeCell ref="M51:O51"/>
    <mergeCell ref="Q51:S51"/>
    <mergeCell ref="B47:E47"/>
    <mergeCell ref="Y47:Z47"/>
    <mergeCell ref="B48:E48"/>
    <mergeCell ref="Y48:Z48"/>
    <mergeCell ref="B49:E49"/>
    <mergeCell ref="Y49:Z49"/>
    <mergeCell ref="B44:E44"/>
    <mergeCell ref="Y44:Z44"/>
    <mergeCell ref="B45:E45"/>
    <mergeCell ref="Y45:Z45"/>
    <mergeCell ref="B46:E46"/>
    <mergeCell ref="Y46:Z46"/>
    <mergeCell ref="B41:E41"/>
    <mergeCell ref="Y41:Z41"/>
    <mergeCell ref="B42:E42"/>
    <mergeCell ref="Y42:Z42"/>
    <mergeCell ref="B43:E43"/>
    <mergeCell ref="B38:E38"/>
    <mergeCell ref="Y38:Z38"/>
    <mergeCell ref="B39:E39"/>
    <mergeCell ref="Y39:Z39"/>
    <mergeCell ref="B40:E40"/>
    <mergeCell ref="Y40:Z40"/>
    <mergeCell ref="B35:E35"/>
    <mergeCell ref="Y35:Z35"/>
    <mergeCell ref="B36:E36"/>
    <mergeCell ref="Y36:Z36"/>
    <mergeCell ref="B37:E37"/>
    <mergeCell ref="Y37:Z37"/>
    <mergeCell ref="B32:E32"/>
    <mergeCell ref="Y32:Z32"/>
    <mergeCell ref="B33:E33"/>
    <mergeCell ref="Y33:Z33"/>
    <mergeCell ref="B34:E34"/>
    <mergeCell ref="Y34:Z34"/>
    <mergeCell ref="B29:E29"/>
    <mergeCell ref="Y29:Z29"/>
    <mergeCell ref="B30:E30"/>
    <mergeCell ref="Y30:Z30"/>
    <mergeCell ref="B31:E31"/>
    <mergeCell ref="Y31:Z31"/>
    <mergeCell ref="B26:E26"/>
    <mergeCell ref="Y26:Z26"/>
    <mergeCell ref="B27:E27"/>
    <mergeCell ref="Y27:Z27"/>
    <mergeCell ref="B28:E28"/>
    <mergeCell ref="B23:E23"/>
    <mergeCell ref="Y23:Z23"/>
    <mergeCell ref="B24:E24"/>
    <mergeCell ref="Y24:Z24"/>
    <mergeCell ref="B25:E25"/>
    <mergeCell ref="Y25:Z25"/>
    <mergeCell ref="Q20:R20"/>
    <mergeCell ref="Y20:AA20"/>
    <mergeCell ref="B21:E21"/>
    <mergeCell ref="B22:E22"/>
    <mergeCell ref="Y22:Z22"/>
    <mergeCell ref="B19:E20"/>
    <mergeCell ref="F19:G20"/>
    <mergeCell ref="H19:L19"/>
    <mergeCell ref="M19:P19"/>
    <mergeCell ref="Q19:T19"/>
    <mergeCell ref="U19:X19"/>
    <mergeCell ref="H20:I20"/>
    <mergeCell ref="M20:N20"/>
    <mergeCell ref="P15:R15"/>
    <mergeCell ref="A16:B16"/>
    <mergeCell ref="D16:F16"/>
    <mergeCell ref="H16:I16"/>
    <mergeCell ref="K16:N16"/>
    <mergeCell ref="P16:R16"/>
    <mergeCell ref="A14:B14"/>
    <mergeCell ref="D14:F14"/>
    <mergeCell ref="H14:I14"/>
    <mergeCell ref="K14:N14"/>
    <mergeCell ref="P14:R14"/>
    <mergeCell ref="T14:AA16"/>
    <mergeCell ref="A15:B15"/>
    <mergeCell ref="D15:F15"/>
    <mergeCell ref="H15:I15"/>
    <mergeCell ref="K15:N15"/>
    <mergeCell ref="X12:AA12"/>
    <mergeCell ref="A11:B11"/>
    <mergeCell ref="D11:F11"/>
    <mergeCell ref="A13:B13"/>
    <mergeCell ref="D13:F13"/>
    <mergeCell ref="H13:I13"/>
    <mergeCell ref="K13:N13"/>
    <mergeCell ref="P13:R13"/>
    <mergeCell ref="T13:AA13"/>
    <mergeCell ref="A12:B12"/>
    <mergeCell ref="D12:F12"/>
    <mergeCell ref="H12:I12"/>
    <mergeCell ref="K12:N12"/>
    <mergeCell ref="P12:R12"/>
    <mergeCell ref="T12:V12"/>
    <mergeCell ref="A10:B10"/>
    <mergeCell ref="D10:F10"/>
    <mergeCell ref="H10:I10"/>
    <mergeCell ref="K10:N10"/>
    <mergeCell ref="P10:R10"/>
    <mergeCell ref="P9:R9"/>
    <mergeCell ref="X11:AA11"/>
    <mergeCell ref="T9:V9"/>
    <mergeCell ref="H11:I11"/>
    <mergeCell ref="K11:N11"/>
    <mergeCell ref="P11:R11"/>
    <mergeCell ref="T11:U11"/>
    <mergeCell ref="X9:AA9"/>
    <mergeCell ref="T8:V8"/>
    <mergeCell ref="X8:AA8"/>
    <mergeCell ref="A7:B7"/>
    <mergeCell ref="D7:F7"/>
    <mergeCell ref="T10:V10"/>
    <mergeCell ref="X10:AA10"/>
    <mergeCell ref="A9:B9"/>
    <mergeCell ref="D9:F9"/>
    <mergeCell ref="H9:I9"/>
    <mergeCell ref="K9:N9"/>
    <mergeCell ref="K6:N6"/>
    <mergeCell ref="P6:R6"/>
    <mergeCell ref="T6:V6"/>
    <mergeCell ref="X6:AA6"/>
    <mergeCell ref="X7:AA7"/>
    <mergeCell ref="A8:B8"/>
    <mergeCell ref="D8:F8"/>
    <mergeCell ref="H8:I8"/>
    <mergeCell ref="K8:N8"/>
    <mergeCell ref="P8:R8"/>
    <mergeCell ref="V84:W84"/>
    <mergeCell ref="AN2:AX2"/>
    <mergeCell ref="A4:C4"/>
    <mergeCell ref="D4:F4"/>
    <mergeCell ref="K5:N5"/>
    <mergeCell ref="P5:R5"/>
    <mergeCell ref="H7:I7"/>
    <mergeCell ref="K7:N7"/>
    <mergeCell ref="P7:R7"/>
    <mergeCell ref="T7:V7"/>
    <mergeCell ref="A81:B81"/>
    <mergeCell ref="A1:C1"/>
    <mergeCell ref="D1:F1"/>
    <mergeCell ref="A2:C2"/>
    <mergeCell ref="D2:E2"/>
    <mergeCell ref="A3:AA3"/>
    <mergeCell ref="D5:F5"/>
    <mergeCell ref="T5:V5"/>
    <mergeCell ref="X5:AA5"/>
    <mergeCell ref="H1:AA2"/>
  </mergeCells>
  <conditionalFormatting sqref="AB49 AA22:AA49 Z28 F22:X49 P50:P51 T50:T51 X50:X51">
    <cfRule type="expression" priority="275" dxfId="47" stopIfTrue="1">
      <formula>#REF!&gt;0</formula>
    </cfRule>
    <cfRule type="expression" priority="276" dxfId="47" stopIfTrue="1">
      <formula>#REF!&lt;0</formula>
    </cfRule>
  </conditionalFormatting>
  <conditionalFormatting sqref="Y19 A19">
    <cfRule type="expression" priority="273" dxfId="47" stopIfTrue="1">
      <formula>#REF!&gt;0</formula>
    </cfRule>
    <cfRule type="expression" priority="274" dxfId="47" stopIfTrue="1">
      <formula>#REF!&lt;0</formula>
    </cfRule>
  </conditionalFormatting>
  <conditionalFormatting sqref="P50:P51 T50:T51 X50:X51">
    <cfRule type="expression" priority="28" dxfId="47" stopIfTrue="1">
      <formula>#REF!&gt;0</formula>
    </cfRule>
    <cfRule type="expression" priority="29" dxfId="47" stopIfTrue="1">
      <formula>#REF!&lt;0</formula>
    </cfRule>
  </conditionalFormatting>
  <conditionalFormatting sqref="A1:G2">
    <cfRule type="expression" priority="26" dxfId="2" stopIfTrue="1">
      <formula>$AW$11&lt;&gt;0</formula>
    </cfRule>
  </conditionalFormatting>
  <conditionalFormatting sqref="V55">
    <cfRule type="expression" priority="21" dxfId="47" stopIfTrue="1">
      <formula>#REF!&gt;0</formula>
    </cfRule>
    <cfRule type="expression" priority="22" dxfId="47" stopIfTrue="1">
      <formula>#REF!&lt;0</formula>
    </cfRule>
  </conditionalFormatting>
  <conditionalFormatting sqref="V83">
    <cfRule type="cellIs" priority="18" dxfId="2" operator="notEqual" stopIfTrue="1">
      <formula>$V$82</formula>
    </cfRule>
    <cfRule type="cellIs" priority="19" dxfId="1" operator="notEqual" stopIfTrue="1">
      <formula>$V$82</formula>
    </cfRule>
    <cfRule type="cellIs" priority="20" dxfId="0" operator="equal" stopIfTrue="1">
      <formula>$V$82</formula>
    </cfRule>
  </conditionalFormatting>
  <conditionalFormatting sqref="V55:W55">
    <cfRule type="cellIs" priority="17" dxfId="2" operator="notEqual" stopIfTrue="1">
      <formula>$V$54</formula>
    </cfRule>
    <cfRule type="cellIs" priority="65535" dxfId="0" operator="equal" stopIfTrue="1">
      <formula>$V$54</formula>
    </cfRule>
  </conditionalFormatting>
  <conditionalFormatting sqref="U72:V72 U66:U69 V66:V68 U78:U80 V78:V79">
    <cfRule type="cellIs" priority="23" dxfId="49" operator="equal" stopIfTrue="1">
      <formula>$AN$11</formula>
    </cfRule>
  </conditionalFormatting>
  <conditionalFormatting sqref="U68:V68 U62:V63">
    <cfRule type="cellIs" priority="24" dxfId="49" operator="equal" stopIfTrue="1">
      <formula>$AN$12</formula>
    </cfRule>
  </conditionalFormatting>
  <conditionalFormatting sqref="V83">
    <cfRule type="cellIs" priority="14" dxfId="2" operator="notEqual" stopIfTrue="1">
      <formula>$V$82</formula>
    </cfRule>
    <cfRule type="cellIs" priority="15" dxfId="1" operator="notEqual" stopIfTrue="1">
      <formula>$V$82</formula>
    </cfRule>
    <cfRule type="cellIs" priority="16" dxfId="0" operator="equal" stopIfTrue="1">
      <formula>$V$82</formula>
    </cfRule>
  </conditionalFormatting>
  <conditionalFormatting sqref="V55">
    <cfRule type="expression" priority="12" dxfId="47" stopIfTrue="1">
      <formula>#REF!&gt;0</formula>
    </cfRule>
    <cfRule type="expression" priority="13" dxfId="47" stopIfTrue="1">
      <formula>#REF!&lt;0</formula>
    </cfRule>
  </conditionalFormatting>
  <conditionalFormatting sqref="V55:W55">
    <cfRule type="cellIs" priority="10" dxfId="2" operator="notEqual" stopIfTrue="1">
      <formula>$V$54</formula>
    </cfRule>
    <cfRule type="cellIs" priority="11" dxfId="0" operator="equal" stopIfTrue="1">
      <formula>$V$54</formula>
    </cfRule>
  </conditionalFormatting>
  <conditionalFormatting sqref="V55">
    <cfRule type="expression" priority="8" dxfId="47" stopIfTrue="1">
      <formula>#REF!&gt;0</formula>
    </cfRule>
    <cfRule type="expression" priority="9" dxfId="47" stopIfTrue="1">
      <formula>#REF!&lt;0</formula>
    </cfRule>
  </conditionalFormatting>
  <conditionalFormatting sqref="V83">
    <cfRule type="cellIs" priority="5" dxfId="2" operator="notEqual" stopIfTrue="1">
      <formula>$V$82</formula>
    </cfRule>
    <cfRule type="cellIs" priority="6" dxfId="1" operator="notEqual" stopIfTrue="1">
      <formula>$V$82</formula>
    </cfRule>
    <cfRule type="cellIs" priority="7" dxfId="0" operator="equal" stopIfTrue="1">
      <formula>$V$82</formula>
    </cfRule>
  </conditionalFormatting>
  <conditionalFormatting sqref="V55:W55">
    <cfRule type="cellIs" priority="3" dxfId="2" operator="notEqual" stopIfTrue="1">
      <formula>$V$54</formula>
    </cfRule>
    <cfRule type="cellIs" priority="4" dxfId="0" operator="equal" stopIfTrue="1">
      <formula>$V$54</formula>
    </cfRule>
  </conditionalFormatting>
  <conditionalFormatting sqref="U72:V72 U66:U69 V66:V68 U78:V80">
    <cfRule type="cellIs" priority="2" dxfId="49" operator="equal" stopIfTrue="1">
      <formula>$AN$11</formula>
    </cfRule>
  </conditionalFormatting>
  <conditionalFormatting sqref="U68:V68 U62:V63">
    <cfRule type="cellIs" priority="1" dxfId="49" operator="equal" stopIfTrue="1">
      <formula>$AN$12</formula>
    </cfRule>
  </conditionalFormatting>
  <dataValidations count="6">
    <dataValidation type="list" allowBlank="1" showInputMessage="1" showErrorMessage="1" sqref="D12">
      <formula1>$AN$3:$AN$4</formula1>
    </dataValidation>
    <dataValidation type="list" allowBlank="1" showInputMessage="1" showErrorMessage="1" sqref="P16">
      <formula1>$AS$3:$AS$8</formula1>
    </dataValidation>
    <dataValidation type="list" allowBlank="1" showInputMessage="1" showErrorMessage="1" sqref="P10">
      <formula1>$AN$6:$AN$9</formula1>
    </dataValidation>
    <dataValidation type="list" allowBlank="1" showInputMessage="1" showErrorMessage="1" sqref="P12">
      <formula1>$AP$6:$AP$8</formula1>
    </dataValidation>
    <dataValidation type="list" allowBlank="1" showInputMessage="1" showErrorMessage="1" sqref="P14">
      <formula1>$AW$3:$AW$9</formula1>
    </dataValidation>
    <dataValidation type="list" allowBlank="1" showInputMessage="1" showErrorMessage="1" sqref="T12 W12:X12">
      <formula1>$AL$3:$AL$4</formula1>
    </dataValidation>
  </dataValidations>
  <hyperlinks>
    <hyperlink ref="J55" r:id="rId1" display="http://www.nww.usace.army.mil/html/OFFICES/Ed/C/ep_current.asp#reg8"/>
    <hyperlink ref="C55" r:id="rId2" display="http://www.wdol.gov/dba.aspx#14"/>
  </hyperlinks>
  <printOptions horizontalCentered="1"/>
  <pageMargins left="0.3" right="0.17" top="0.02" bottom="0.52" header="0.27" footer="0.3"/>
  <pageSetup horizontalDpi="600" verticalDpi="600" orientation="landscape" paperSize="3" scale="59" r:id="rId5"/>
  <headerFooter alignWithMargins="0">
    <oddFooter>&amp;L&amp;D&amp;T&amp;CPage &amp;P of &amp;N</oddFooter>
  </headerFooter>
  <rowBreaks count="1" manualBreakCount="1">
    <brk id="84" max="25" man="1"/>
  </rowBreaks>
  <legacyDrawing r:id="rId4"/>
</worksheet>
</file>

<file path=xl/worksheets/sheet11.xml><?xml version="1.0" encoding="utf-8"?>
<worksheet xmlns="http://schemas.openxmlformats.org/spreadsheetml/2006/main" xmlns:r="http://schemas.openxmlformats.org/officeDocument/2006/relationships">
  <sheetPr>
    <tabColor rgb="FFFFFF00"/>
  </sheetPr>
  <dimension ref="A1:W91"/>
  <sheetViews>
    <sheetView zoomScalePageLayoutView="0" workbookViewId="0" topLeftCell="A1">
      <selection activeCell="A3" sqref="A3:N3"/>
    </sheetView>
  </sheetViews>
  <sheetFormatPr defaultColWidth="9.140625" defaultRowHeight="12.75"/>
  <cols>
    <col min="1" max="1" width="7.28125" style="0" customWidth="1"/>
    <col min="2" max="2" width="27.8515625" style="0" customWidth="1"/>
    <col min="3" max="14" width="10.7109375" style="0" customWidth="1"/>
  </cols>
  <sheetData>
    <row r="1" spans="1:14" ht="12.75">
      <c r="A1" s="352" t="s">
        <v>129</v>
      </c>
      <c r="B1" s="352"/>
      <c r="C1" s="352"/>
      <c r="D1" s="352"/>
      <c r="E1" s="352"/>
      <c r="F1" s="352"/>
      <c r="G1" s="352"/>
      <c r="H1" s="352"/>
      <c r="I1" s="352"/>
      <c r="J1" s="352"/>
      <c r="K1" s="352"/>
      <c r="L1" s="352"/>
      <c r="M1" s="352"/>
      <c r="N1" s="352"/>
    </row>
    <row r="2" spans="1:14" ht="12.75">
      <c r="A2" s="352" t="s">
        <v>130</v>
      </c>
      <c r="B2" s="352"/>
      <c r="C2" s="352"/>
      <c r="D2" s="352"/>
      <c r="E2" s="352"/>
      <c r="F2" s="352"/>
      <c r="G2" s="352"/>
      <c r="H2" s="352"/>
      <c r="I2" s="352"/>
      <c r="J2" s="352"/>
      <c r="K2" s="352"/>
      <c r="L2" s="352"/>
      <c r="M2" s="352"/>
      <c r="N2" s="352"/>
    </row>
    <row r="3" spans="1:14" ht="12.75">
      <c r="A3" s="352">
        <f>+'Item 1 '!A10:B10</f>
        <v>0</v>
      </c>
      <c r="B3" s="352"/>
      <c r="C3" s="352"/>
      <c r="D3" s="352"/>
      <c r="E3" s="352"/>
      <c r="F3" s="352"/>
      <c r="G3" s="352"/>
      <c r="H3" s="352"/>
      <c r="I3" s="352"/>
      <c r="J3" s="352"/>
      <c r="K3" s="352"/>
      <c r="L3" s="352"/>
      <c r="M3" s="352"/>
      <c r="N3" s="352"/>
    </row>
    <row r="4" spans="1:14" ht="12.75">
      <c r="A4" s="173"/>
      <c r="B4" s="173"/>
      <c r="C4" s="173"/>
      <c r="D4" s="173"/>
      <c r="E4" s="173"/>
      <c r="F4" s="352" t="s">
        <v>196</v>
      </c>
      <c r="G4" s="352"/>
      <c r="H4" s="174">
        <f>+'Item 1 '!H8:I8</f>
        <v>0</v>
      </c>
      <c r="I4" s="173"/>
      <c r="J4" s="173"/>
      <c r="K4" s="173"/>
      <c r="L4" s="173"/>
      <c r="M4" s="173"/>
      <c r="N4" s="173"/>
    </row>
    <row r="5" spans="1:14" ht="12.75">
      <c r="A5" s="353">
        <f>+'Item 1 '!D2</f>
        <v>40660</v>
      </c>
      <c r="B5" s="353"/>
      <c r="C5" s="353"/>
      <c r="D5" s="353"/>
      <c r="E5" s="353"/>
      <c r="F5" s="353"/>
      <c r="G5" s="353"/>
      <c r="H5" s="353"/>
      <c r="I5" s="353"/>
      <c r="J5" s="353"/>
      <c r="K5" s="353"/>
      <c r="L5" s="353"/>
      <c r="M5" s="353"/>
      <c r="N5" s="353"/>
    </row>
    <row r="7" spans="1:14" ht="12.75" customHeight="1">
      <c r="A7" s="102" t="s">
        <v>168</v>
      </c>
      <c r="B7" s="55"/>
      <c r="C7" s="55"/>
      <c r="D7" s="55"/>
      <c r="E7" s="55"/>
      <c r="F7" s="55"/>
      <c r="G7" s="55"/>
      <c r="H7" s="102" t="s">
        <v>110</v>
      </c>
      <c r="I7" s="102" t="s">
        <v>86</v>
      </c>
      <c r="J7" s="102" t="s">
        <v>88</v>
      </c>
      <c r="K7" s="55"/>
      <c r="L7" s="55"/>
      <c r="M7" s="102" t="s">
        <v>65</v>
      </c>
      <c r="N7" s="55"/>
    </row>
    <row r="8" spans="1:14" ht="13.5" customHeight="1" thickBot="1">
      <c r="A8" s="56" t="s">
        <v>169</v>
      </c>
      <c r="B8" s="56"/>
      <c r="C8" s="56" t="s">
        <v>81</v>
      </c>
      <c r="D8" s="56" t="s">
        <v>82</v>
      </c>
      <c r="E8" s="56" t="s">
        <v>83</v>
      </c>
      <c r="F8" s="56" t="s">
        <v>84</v>
      </c>
      <c r="G8" s="56" t="s">
        <v>85</v>
      </c>
      <c r="H8" s="56" t="s">
        <v>1</v>
      </c>
      <c r="I8" s="56" t="s">
        <v>87</v>
      </c>
      <c r="J8" s="56" t="s">
        <v>89</v>
      </c>
      <c r="K8" s="56" t="s">
        <v>91</v>
      </c>
      <c r="L8" s="56" t="s">
        <v>195</v>
      </c>
      <c r="M8" s="56" t="s">
        <v>90</v>
      </c>
      <c r="N8" s="56" t="s">
        <v>9</v>
      </c>
    </row>
    <row r="9" spans="1:14" ht="12.75">
      <c r="A9" s="161">
        <v>1</v>
      </c>
      <c r="B9" s="124" t="str">
        <f>+'Item 1 '!H1</f>
        <v>MODIFICATION DESCRIPTION</v>
      </c>
      <c r="C9" s="57">
        <f>+'Item 1 '!L50</f>
        <v>1E-06</v>
      </c>
      <c r="D9" s="57">
        <f>+'Item 1 '!P50</f>
        <v>0</v>
      </c>
      <c r="E9" s="57">
        <f>+'Item 1 '!T50</f>
        <v>0</v>
      </c>
      <c r="F9" s="57">
        <f>+'Item 1 '!W50</f>
        <v>0</v>
      </c>
      <c r="G9" s="57">
        <f>+'Item 1 '!X51</f>
        <v>0</v>
      </c>
      <c r="H9" s="59">
        <f>SUM(C9:G9)</f>
        <v>1E-06</v>
      </c>
      <c r="I9" s="57">
        <f>+'Item 1 '!V59</f>
        <v>0</v>
      </c>
      <c r="J9" s="57">
        <f>+'Item 1 '!V63</f>
        <v>0</v>
      </c>
      <c r="K9" s="57">
        <f>+'Item 1 '!V69</f>
        <v>0</v>
      </c>
      <c r="L9" s="57">
        <f>+'Item 1 '!V75</f>
        <v>0</v>
      </c>
      <c r="M9" s="57">
        <f>+'Item 1 '!V80</f>
        <v>0</v>
      </c>
      <c r="N9" s="59">
        <f>SUM(H9:L9)</f>
        <v>1E-06</v>
      </c>
    </row>
    <row r="10" spans="1:14" ht="12.75">
      <c r="A10" s="125"/>
      <c r="B10" s="124"/>
      <c r="C10" s="57"/>
      <c r="D10" s="57"/>
      <c r="E10" s="57"/>
      <c r="F10" s="57"/>
      <c r="G10" s="57"/>
      <c r="H10" s="58"/>
      <c r="I10" s="57"/>
      <c r="J10" s="57"/>
      <c r="K10" s="57"/>
      <c r="L10" s="57"/>
      <c r="M10" s="57"/>
      <c r="N10" s="58"/>
    </row>
    <row r="11" spans="1:14" ht="12.75">
      <c r="A11" s="161">
        <v>2</v>
      </c>
      <c r="B11" s="124" t="str">
        <f>+'Item 2'!H1</f>
        <v>MODIFICATION DESCRIPTION</v>
      </c>
      <c r="C11" s="57">
        <f>+'Item 2'!L50</f>
        <v>1E-06</v>
      </c>
      <c r="D11" s="57">
        <f>+'Item 2'!P50</f>
        <v>0</v>
      </c>
      <c r="E11" s="57">
        <f>+'Item 2'!T50</f>
        <v>0</v>
      </c>
      <c r="F11" s="57">
        <f>+'Item 2'!W50</f>
        <v>0</v>
      </c>
      <c r="G11" s="57">
        <f>+'Item 2'!X51</f>
        <v>0</v>
      </c>
      <c r="H11" s="59">
        <f>SUM(C11:G11)</f>
        <v>1E-06</v>
      </c>
      <c r="I11" s="57">
        <f>+'Item 2'!V59</f>
        <v>0</v>
      </c>
      <c r="J11" s="57">
        <f>+'Item 2'!V63</f>
        <v>0</v>
      </c>
      <c r="K11" s="57">
        <f>+'Item 2'!V69</f>
        <v>0</v>
      </c>
      <c r="L11" s="57">
        <f>+'Item 2'!V75</f>
        <v>0</v>
      </c>
      <c r="M11" s="57">
        <f>+'Item 2'!V80</f>
        <v>0</v>
      </c>
      <c r="N11" s="59">
        <f>SUM(H11:L11)</f>
        <v>1E-06</v>
      </c>
    </row>
    <row r="12" spans="1:14" ht="12.75">
      <c r="A12" s="125"/>
      <c r="B12" s="124"/>
      <c r="C12" s="57"/>
      <c r="D12" s="57"/>
      <c r="E12" s="57"/>
      <c r="F12" s="57"/>
      <c r="G12" s="57"/>
      <c r="H12" s="58"/>
      <c r="I12" s="57"/>
      <c r="J12" s="57"/>
      <c r="K12" s="57"/>
      <c r="L12" s="57"/>
      <c r="M12" s="57"/>
      <c r="N12" s="58"/>
    </row>
    <row r="13" spans="1:14" ht="12.75">
      <c r="A13" s="161">
        <v>3</v>
      </c>
      <c r="B13" s="124" t="str">
        <f>+'Item 3'!H1</f>
        <v>MODIFICATION DESCRIPTION</v>
      </c>
      <c r="C13" s="57">
        <f>+'Item 3'!L50</f>
        <v>1E-06</v>
      </c>
      <c r="D13" s="57">
        <f>+'Item 3'!P50</f>
        <v>0</v>
      </c>
      <c r="E13" s="57">
        <f>+'Item 3'!T50</f>
        <v>0</v>
      </c>
      <c r="F13" s="57">
        <f>+'Item 3'!W50</f>
        <v>0</v>
      </c>
      <c r="G13" s="57">
        <f>+'Item 3'!X51</f>
        <v>0</v>
      </c>
      <c r="H13" s="59">
        <f>SUM(C13:G13)</f>
        <v>1E-06</v>
      </c>
      <c r="I13" s="57">
        <f>+'Item 3'!V59</f>
        <v>0</v>
      </c>
      <c r="J13" s="57">
        <f>+'Item 3'!V63</f>
        <v>0</v>
      </c>
      <c r="K13" s="57">
        <f>+'Item 3'!V69</f>
        <v>0</v>
      </c>
      <c r="L13" s="57">
        <f>+'Item 3'!V75</f>
        <v>0</v>
      </c>
      <c r="M13" s="57">
        <f>+'Item 3'!V80</f>
        <v>0</v>
      </c>
      <c r="N13" s="59">
        <f>SUM(H13:L13)</f>
        <v>1E-06</v>
      </c>
    </row>
    <row r="14" spans="1:14" ht="12.75">
      <c r="A14" s="125"/>
      <c r="B14" s="124"/>
      <c r="C14" s="57"/>
      <c r="D14" s="57"/>
      <c r="E14" s="57"/>
      <c r="F14" s="57"/>
      <c r="G14" s="57"/>
      <c r="H14" s="58"/>
      <c r="I14" s="57"/>
      <c r="J14" s="57"/>
      <c r="K14" s="57"/>
      <c r="L14" s="57"/>
      <c r="M14" s="57"/>
      <c r="N14" s="58"/>
    </row>
    <row r="15" spans="1:14" ht="12.75">
      <c r="A15" s="161">
        <v>4</v>
      </c>
      <c r="B15" s="124" t="str">
        <f>+'Item 4'!H1</f>
        <v>MODIFICATION DESCRIPTION</v>
      </c>
      <c r="C15" s="57">
        <f>+'Item 4'!L50</f>
        <v>1E-06</v>
      </c>
      <c r="D15" s="57">
        <f>+'Item 4'!P50</f>
        <v>0</v>
      </c>
      <c r="E15" s="57">
        <f>+'Item 4'!T50</f>
        <v>0</v>
      </c>
      <c r="F15" s="57">
        <f>+'Item 4'!W50</f>
        <v>0</v>
      </c>
      <c r="G15" s="57">
        <f>+'Item 4'!X51</f>
        <v>0</v>
      </c>
      <c r="H15" s="59">
        <f>SUM(C15:G15)</f>
        <v>1E-06</v>
      </c>
      <c r="I15" s="57">
        <f>+'Item 4'!V59</f>
        <v>0</v>
      </c>
      <c r="J15" s="57">
        <f>+'Item 4'!V63</f>
        <v>0</v>
      </c>
      <c r="K15" s="57">
        <f>+'Item 4'!V69</f>
        <v>0</v>
      </c>
      <c r="L15" s="57">
        <f>+'Item 4'!V75</f>
        <v>0</v>
      </c>
      <c r="M15" s="57">
        <f>+'Item 4'!V80</f>
        <v>0</v>
      </c>
      <c r="N15" s="59">
        <f>SUM(H15:L15)</f>
        <v>1E-06</v>
      </c>
    </row>
    <row r="16" spans="1:14" ht="12.75">
      <c r="A16" s="125"/>
      <c r="B16" s="124"/>
      <c r="C16" s="57"/>
      <c r="D16" s="57"/>
      <c r="E16" s="57"/>
      <c r="F16" s="57"/>
      <c r="G16" s="57"/>
      <c r="H16" s="58"/>
      <c r="I16" s="57"/>
      <c r="J16" s="57"/>
      <c r="K16" s="57"/>
      <c r="L16" s="57"/>
      <c r="M16" s="57"/>
      <c r="N16" s="58"/>
    </row>
    <row r="17" spans="1:14" ht="12.75">
      <c r="A17" s="161">
        <v>5</v>
      </c>
      <c r="B17" s="124" t="str">
        <f>+'Item 5'!H1</f>
        <v>MODIFICATION DESCRIPTION</v>
      </c>
      <c r="C17" s="57">
        <f>+'Item 5'!L50</f>
        <v>1E-06</v>
      </c>
      <c r="D17" s="57">
        <f>+'Item 5'!P50</f>
        <v>0</v>
      </c>
      <c r="E17" s="57">
        <f>+'Item 5'!T50</f>
        <v>0</v>
      </c>
      <c r="F17" s="57">
        <f>+'Item 5'!W50</f>
        <v>0</v>
      </c>
      <c r="G17" s="57">
        <f>+'Item 5'!X51</f>
        <v>0</v>
      </c>
      <c r="H17" s="59">
        <f>SUM(C17:G17)</f>
        <v>1E-06</v>
      </c>
      <c r="I17" s="57">
        <f>+'Item 5'!V59</f>
        <v>0</v>
      </c>
      <c r="J17" s="57">
        <f>+'Item 5'!V63</f>
        <v>0</v>
      </c>
      <c r="K17" s="57">
        <f>+'Item 5'!V69</f>
        <v>0</v>
      </c>
      <c r="L17" s="57">
        <f>+'Item 5'!V75</f>
        <v>0</v>
      </c>
      <c r="M17" s="57">
        <f>+'Item 5'!V80</f>
        <v>0</v>
      </c>
      <c r="N17" s="59">
        <f>SUM(H17:L17)</f>
        <v>1E-06</v>
      </c>
    </row>
    <row r="18" spans="1:14" ht="12.75">
      <c r="A18" s="125"/>
      <c r="B18" s="125"/>
      <c r="C18" s="57"/>
      <c r="D18" s="57"/>
      <c r="E18" s="57"/>
      <c r="F18" s="57"/>
      <c r="G18" s="57"/>
      <c r="H18" s="58"/>
      <c r="I18" s="57"/>
      <c r="J18" s="57"/>
      <c r="K18" s="57"/>
      <c r="L18" s="57"/>
      <c r="M18" s="57"/>
      <c r="N18" s="58"/>
    </row>
    <row r="19" spans="1:14" ht="12.75">
      <c r="A19" s="161">
        <v>6</v>
      </c>
      <c r="B19" s="124" t="str">
        <f>+'Item 6'!H1</f>
        <v>MODIFICATION DESCRIPTION</v>
      </c>
      <c r="C19" s="57">
        <f>+'Item 6'!L50</f>
        <v>1E-06</v>
      </c>
      <c r="D19" s="57">
        <f>+'Item 6'!P50</f>
        <v>0</v>
      </c>
      <c r="E19" s="57">
        <f>+'Item 6'!T50</f>
        <v>0</v>
      </c>
      <c r="F19" s="57">
        <f>+'Item 6'!W50</f>
        <v>0</v>
      </c>
      <c r="G19" s="57">
        <f>+'Item 6'!X51</f>
        <v>0</v>
      </c>
      <c r="H19" s="59">
        <f>SUM(C19:G19)</f>
        <v>1E-06</v>
      </c>
      <c r="I19" s="57">
        <f>+'Item 6'!V59</f>
        <v>0</v>
      </c>
      <c r="J19" s="57">
        <f>+'Item 6'!V63</f>
        <v>0</v>
      </c>
      <c r="K19" s="57">
        <f>+'Item 6'!V69</f>
        <v>0</v>
      </c>
      <c r="L19" s="57">
        <f>+'Item 6'!V75</f>
        <v>0</v>
      </c>
      <c r="M19" s="57">
        <f>+'Item 6'!V80</f>
        <v>0</v>
      </c>
      <c r="N19" s="59">
        <f>SUM(H19:L19)</f>
        <v>1E-06</v>
      </c>
    </row>
    <row r="20" spans="1:14" ht="12.75">
      <c r="A20" s="125"/>
      <c r="B20" s="124"/>
      <c r="C20" s="57"/>
      <c r="D20" s="57"/>
      <c r="E20" s="57"/>
      <c r="F20" s="57"/>
      <c r="G20" s="57"/>
      <c r="H20" s="58"/>
      <c r="I20" s="57"/>
      <c r="J20" s="57"/>
      <c r="K20" s="57"/>
      <c r="L20" s="57"/>
      <c r="M20" s="57"/>
      <c r="N20" s="58"/>
    </row>
    <row r="21" spans="1:14" ht="12.75">
      <c r="A21" s="161">
        <v>7</v>
      </c>
      <c r="B21" s="124" t="str">
        <f>+'Item 7'!H1</f>
        <v>MODIFICATION DESCRIPTION</v>
      </c>
      <c r="C21" s="57">
        <f>+'Item 7'!L50</f>
        <v>1E-06</v>
      </c>
      <c r="D21" s="57">
        <f>+'Item 7'!P50</f>
        <v>0</v>
      </c>
      <c r="E21" s="57">
        <f>+'Item 7'!T50</f>
        <v>0</v>
      </c>
      <c r="F21" s="57">
        <f>+'Item 7'!W50</f>
        <v>0</v>
      </c>
      <c r="G21" s="57">
        <f>+'Item 7'!X51</f>
        <v>0</v>
      </c>
      <c r="H21" s="59">
        <f>SUM(C21:G21)</f>
        <v>1E-06</v>
      </c>
      <c r="I21" s="57">
        <f>+'Item 7'!V59</f>
        <v>0</v>
      </c>
      <c r="J21" s="57">
        <f>+'Item 7'!V63</f>
        <v>0</v>
      </c>
      <c r="K21" s="57">
        <f>+'Item 7'!V69</f>
        <v>0</v>
      </c>
      <c r="L21" s="57">
        <f>+'Item 7'!V75</f>
        <v>0</v>
      </c>
      <c r="M21" s="57">
        <f>+'Item 7'!V80</f>
        <v>0</v>
      </c>
      <c r="N21" s="59">
        <f>SUM(H21:L21)</f>
        <v>1E-06</v>
      </c>
    </row>
    <row r="22" spans="1:14" ht="12.75">
      <c r="A22" s="125"/>
      <c r="B22" s="124"/>
      <c r="C22" s="57"/>
      <c r="D22" s="57"/>
      <c r="E22" s="57"/>
      <c r="F22" s="57"/>
      <c r="G22" s="57"/>
      <c r="H22" s="58"/>
      <c r="I22" s="57"/>
      <c r="J22" s="57"/>
      <c r="K22" s="57"/>
      <c r="L22" s="57"/>
      <c r="M22" s="57"/>
      <c r="N22" s="58"/>
    </row>
    <row r="23" spans="1:14" ht="12.75">
      <c r="A23" s="161">
        <v>8</v>
      </c>
      <c r="B23" s="124" t="str">
        <f>+'Item 8'!H1</f>
        <v>MODIFICATION DESCRIPTION</v>
      </c>
      <c r="C23" s="57">
        <f>+'Item 8'!L50</f>
        <v>1E-06</v>
      </c>
      <c r="D23" s="57">
        <f>+'Item 8'!P50</f>
        <v>0</v>
      </c>
      <c r="E23" s="57">
        <f>+'Item 8'!T50</f>
        <v>0</v>
      </c>
      <c r="F23" s="57">
        <f>+'Item 8'!W50</f>
        <v>0</v>
      </c>
      <c r="G23" s="57">
        <f>+'Item 8'!X51</f>
        <v>0</v>
      </c>
      <c r="H23" s="59">
        <f>SUM(C23:G23)</f>
        <v>1E-06</v>
      </c>
      <c r="I23" s="57">
        <f>+'Item 8'!V59</f>
        <v>0</v>
      </c>
      <c r="J23" s="57">
        <f>+'Item 8'!V63</f>
        <v>0</v>
      </c>
      <c r="K23" s="57">
        <f>+'Item 8'!V69</f>
        <v>0</v>
      </c>
      <c r="L23" s="57">
        <f>+'Item 8'!V75</f>
        <v>0</v>
      </c>
      <c r="M23" s="57">
        <f>+'Item 8'!V80</f>
        <v>0</v>
      </c>
      <c r="N23" s="59">
        <f>SUM(H23:L23)</f>
        <v>1E-06</v>
      </c>
    </row>
    <row r="24" spans="1:14" ht="12.75">
      <c r="A24" s="125"/>
      <c r="B24" s="124"/>
      <c r="C24" s="57"/>
      <c r="D24" s="57"/>
      <c r="E24" s="57"/>
      <c r="F24" s="57"/>
      <c r="G24" s="57"/>
      <c r="H24" s="58"/>
      <c r="I24" s="57"/>
      <c r="J24" s="57"/>
      <c r="K24" s="57"/>
      <c r="L24" s="57"/>
      <c r="M24" s="57"/>
      <c r="N24" s="58"/>
    </row>
    <row r="25" spans="1:14" ht="12.75">
      <c r="A25" s="161">
        <v>9</v>
      </c>
      <c r="B25" s="124" t="str">
        <f>+'Item 9'!H1</f>
        <v>MODIFICATION DESCRIPTION</v>
      </c>
      <c r="C25" s="57">
        <f>+'Item 9'!L50</f>
        <v>1E-06</v>
      </c>
      <c r="D25" s="57">
        <f>+'Item 9'!P50</f>
        <v>0</v>
      </c>
      <c r="E25" s="57">
        <f>+'Item 9'!T50</f>
        <v>0</v>
      </c>
      <c r="F25" s="57">
        <f>+'Item 9'!W50</f>
        <v>0</v>
      </c>
      <c r="G25" s="57">
        <f>+'Item 9'!X51</f>
        <v>0</v>
      </c>
      <c r="H25" s="59">
        <f>SUM(C25:G25)</f>
        <v>1E-06</v>
      </c>
      <c r="I25" s="57">
        <f>+'Item 9'!V59</f>
        <v>0</v>
      </c>
      <c r="J25" s="57">
        <f>+'Item 9'!V63</f>
        <v>0</v>
      </c>
      <c r="K25" s="57">
        <f>+'Item 9'!V69</f>
        <v>0</v>
      </c>
      <c r="L25" s="57">
        <f>+'Item 9'!V75</f>
        <v>0</v>
      </c>
      <c r="M25" s="57">
        <f>+'Item 9'!V80</f>
        <v>0</v>
      </c>
      <c r="N25" s="59">
        <f>SUM(H25:L25)</f>
        <v>1E-06</v>
      </c>
    </row>
    <row r="26" spans="1:14" ht="12.75">
      <c r="A26" s="125"/>
      <c r="B26" s="124"/>
      <c r="C26" s="57"/>
      <c r="D26" s="57"/>
      <c r="E26" s="57"/>
      <c r="F26" s="57"/>
      <c r="G26" s="57"/>
      <c r="H26" s="58"/>
      <c r="I26" s="57"/>
      <c r="J26" s="57"/>
      <c r="K26" s="57"/>
      <c r="L26" s="57"/>
      <c r="M26" s="57"/>
      <c r="N26" s="58"/>
    </row>
    <row r="27" spans="1:14" ht="12.75">
      <c r="A27" s="161">
        <v>10</v>
      </c>
      <c r="B27" s="124" t="str">
        <f>+'Item 10'!H1</f>
        <v>MODIFICATION DESCRIPTION</v>
      </c>
      <c r="C27" s="57">
        <f>+'Item 10'!L50</f>
        <v>1E-06</v>
      </c>
      <c r="D27" s="57">
        <f>+'Item 10'!P50</f>
        <v>0</v>
      </c>
      <c r="E27" s="57">
        <f>+'Item 10'!T50</f>
        <v>0</v>
      </c>
      <c r="F27" s="57">
        <f>+'Item 10'!W50</f>
        <v>0</v>
      </c>
      <c r="G27" s="57">
        <f>+'Item 10'!X51</f>
        <v>0</v>
      </c>
      <c r="H27" s="59">
        <f>SUM(C27:G27)</f>
        <v>1E-06</v>
      </c>
      <c r="I27" s="57">
        <f>+'Item 10'!V59</f>
        <v>0</v>
      </c>
      <c r="J27" s="57">
        <f>+'Item 10'!V63</f>
        <v>0</v>
      </c>
      <c r="K27" s="57">
        <f>+'Item 10'!V69</f>
        <v>0</v>
      </c>
      <c r="L27" s="57">
        <f>+'Item 10'!V75</f>
        <v>0</v>
      </c>
      <c r="M27" s="57">
        <f>+'Item 10'!V80</f>
        <v>0</v>
      </c>
      <c r="N27" s="59">
        <f>SUM(H27:L27)</f>
        <v>1E-06</v>
      </c>
    </row>
    <row r="28" spans="2:14" ht="13.5" thickBot="1">
      <c r="B28" s="125"/>
      <c r="C28" s="57"/>
      <c r="D28" s="57"/>
      <c r="E28" s="57"/>
      <c r="F28" s="57"/>
      <c r="G28" s="57"/>
      <c r="H28" s="58"/>
      <c r="I28" s="57"/>
      <c r="J28" s="57"/>
      <c r="K28" s="57"/>
      <c r="L28" s="57"/>
      <c r="M28" s="57"/>
      <c r="N28" s="58"/>
    </row>
    <row r="29" spans="1:14" ht="13.5" thickBot="1">
      <c r="A29" s="60" t="s">
        <v>5</v>
      </c>
      <c r="B29" s="110"/>
      <c r="C29" s="61">
        <f>SUM(C9:C28)</f>
        <v>1E-05</v>
      </c>
      <c r="D29" s="61">
        <f>SUM(D9:D28)</f>
        <v>0</v>
      </c>
      <c r="E29" s="61">
        <f>SUM(E9:E28)</f>
        <v>0</v>
      </c>
      <c r="F29" s="61">
        <f>SUM(F9:F28)</f>
        <v>0</v>
      </c>
      <c r="G29" s="61">
        <f>SUM(G9:G28)</f>
        <v>0</v>
      </c>
      <c r="H29" s="103">
        <f>SUM(H9:H27)</f>
        <v>1E-05</v>
      </c>
      <c r="I29" s="61">
        <f>SUM(I9:I28)</f>
        <v>0</v>
      </c>
      <c r="J29" s="61">
        <f>SUM(J9:J28)</f>
        <v>0</v>
      </c>
      <c r="K29" s="61">
        <f>SUM(K9:K28)</f>
        <v>0</v>
      </c>
      <c r="L29" s="61">
        <f>SUM(L9:L28)</f>
        <v>0</v>
      </c>
      <c r="M29" s="61">
        <f>SUM(M9:M28)</f>
        <v>0</v>
      </c>
      <c r="N29" s="162">
        <f>ROUND(N9+N11+N13+N15+N17+N19+N21+N23+N25+N27,0)</f>
        <v>0</v>
      </c>
    </row>
    <row r="30" spans="11:14" ht="13.5" thickBot="1">
      <c r="K30" s="354" t="s">
        <v>191</v>
      </c>
      <c r="L30" s="354"/>
      <c r="M30" s="355"/>
      <c r="N30" s="163">
        <f>ROUND(+H29+I29+J29+M29+K29+L29,0)</f>
        <v>0</v>
      </c>
    </row>
    <row r="31" spans="11:14" ht="13.5" thickBot="1">
      <c r="K31" s="349" t="s">
        <v>192</v>
      </c>
      <c r="L31" s="349"/>
      <c r="M31" s="350"/>
      <c r="N31" s="163">
        <f>ROUND(+'Item 1 '!D1+'Item 2'!D1+'Item 3'!D1+'Item 4'!D1+'Item 5'!D1+'Item 6'!D1+'Item 7'!D1+'Item 8'!D1+'Item 9'!D1+'Item 10'!D1,0)</f>
        <v>0</v>
      </c>
    </row>
    <row r="32" spans="11:14" ht="13.5" thickBot="1">
      <c r="K32" s="351" t="s">
        <v>193</v>
      </c>
      <c r="L32" s="351"/>
      <c r="M32" s="350"/>
      <c r="N32" s="164">
        <f>+N30-N29</f>
        <v>0</v>
      </c>
    </row>
    <row r="33" spans="11:14" ht="13.5" thickBot="1">
      <c r="K33" s="351" t="s">
        <v>194</v>
      </c>
      <c r="L33" s="351"/>
      <c r="M33" s="350"/>
      <c r="N33" s="164">
        <f>+N31-N29</f>
        <v>0</v>
      </c>
    </row>
    <row r="34" ht="12.75">
      <c r="N34" s="166"/>
    </row>
    <row r="81" ht="13.5" thickBot="1"/>
    <row r="82" spans="22:23" ht="15" thickBot="1">
      <c r="V82" s="356">
        <f>ROUND(V80+V75+V69+V63+V59+V54,0)</f>
        <v>0</v>
      </c>
      <c r="W82" s="357"/>
    </row>
    <row r="83" spans="22:23" ht="15" thickBot="1">
      <c r="V83" s="341">
        <f>ROUND(SUM(V54:V80)/2,0)</f>
        <v>0</v>
      </c>
      <c r="W83" s="342"/>
    </row>
    <row r="91" ht="15">
      <c r="A91" s="22"/>
    </row>
  </sheetData>
  <sheetProtection/>
  <mergeCells count="11">
    <mergeCell ref="A1:N1"/>
    <mergeCell ref="A3:N3"/>
    <mergeCell ref="K30:M30"/>
    <mergeCell ref="F4:G4"/>
    <mergeCell ref="V82:W82"/>
    <mergeCell ref="V83:W83"/>
    <mergeCell ref="K31:M31"/>
    <mergeCell ref="K32:M32"/>
    <mergeCell ref="K33:M33"/>
    <mergeCell ref="A2:N2"/>
    <mergeCell ref="A5:N5"/>
  </mergeCells>
  <conditionalFormatting sqref="A7:N7">
    <cfRule type="expression" priority="56" dxfId="47" stopIfTrue="1">
      <formula>#REF!&gt;0</formula>
    </cfRule>
    <cfRule type="expression" priority="57" dxfId="47" stopIfTrue="1">
      <formula>#REF!&lt;0</formula>
    </cfRule>
  </conditionalFormatting>
  <conditionalFormatting sqref="N30:N31">
    <cfRule type="cellIs" priority="50" dxfId="2" operator="notEqual" stopIfTrue="1">
      <formula>$N$29</formula>
    </cfRule>
    <cfRule type="cellIs" priority="51" dxfId="0" operator="equal" stopIfTrue="1">
      <formula>$N$29</formula>
    </cfRule>
  </conditionalFormatting>
  <conditionalFormatting sqref="V83">
    <cfRule type="cellIs" priority="43" dxfId="2" operator="notEqual" stopIfTrue="1">
      <formula>$V$82</formula>
    </cfRule>
    <cfRule type="cellIs" priority="44" dxfId="1" operator="notEqual" stopIfTrue="1">
      <formula>$V$82</formula>
    </cfRule>
    <cfRule type="cellIs" priority="45" dxfId="0" operator="equal" stopIfTrue="1">
      <formula>$V$82</formula>
    </cfRule>
  </conditionalFormatting>
  <conditionalFormatting sqref="V83">
    <cfRule type="cellIs" priority="40" dxfId="2" operator="notEqual" stopIfTrue="1">
      <formula>$V$82</formula>
    </cfRule>
    <cfRule type="cellIs" priority="41" dxfId="1" operator="notEqual" stopIfTrue="1">
      <formula>$V$82</formula>
    </cfRule>
    <cfRule type="cellIs" priority="42" dxfId="0" operator="equal" stopIfTrue="1">
      <formula>$V$82</formula>
    </cfRule>
  </conditionalFormatting>
  <conditionalFormatting sqref="V83">
    <cfRule type="cellIs" priority="37" dxfId="2" operator="notEqual" stopIfTrue="1">
      <formula>$V$82</formula>
    </cfRule>
    <cfRule type="cellIs" priority="38" dxfId="1" operator="notEqual" stopIfTrue="1">
      <formula>$V$82</formula>
    </cfRule>
    <cfRule type="cellIs" priority="39" dxfId="0" operator="equal" stopIfTrue="1">
      <formula>$V$82</formula>
    </cfRule>
  </conditionalFormatting>
  <conditionalFormatting sqref="V83">
    <cfRule type="cellIs" priority="34" dxfId="2" operator="notEqual" stopIfTrue="1">
      <formula>$V$82</formula>
    </cfRule>
    <cfRule type="cellIs" priority="35" dxfId="1" operator="notEqual" stopIfTrue="1">
      <formula>$V$82</formula>
    </cfRule>
    <cfRule type="cellIs" priority="36" dxfId="0" operator="equal" stopIfTrue="1">
      <formula>$V$82</formula>
    </cfRule>
  </conditionalFormatting>
  <conditionalFormatting sqref="V83">
    <cfRule type="cellIs" priority="31" dxfId="2" operator="notEqual" stopIfTrue="1">
      <formula>$V$82</formula>
    </cfRule>
    <cfRule type="cellIs" priority="32" dxfId="1" operator="notEqual" stopIfTrue="1">
      <formula>$V$82</formula>
    </cfRule>
    <cfRule type="cellIs" priority="33" dxfId="0" operator="equal" stopIfTrue="1">
      <formula>$V$82</formula>
    </cfRule>
  </conditionalFormatting>
  <conditionalFormatting sqref="V83">
    <cfRule type="cellIs" priority="28" dxfId="2" operator="notEqual" stopIfTrue="1">
      <formula>$V$82</formula>
    </cfRule>
    <cfRule type="cellIs" priority="29" dxfId="1" operator="notEqual" stopIfTrue="1">
      <formula>$V$82</formula>
    </cfRule>
    <cfRule type="cellIs" priority="30" dxfId="0" operator="equal" stopIfTrue="1">
      <formula>$V$82</formula>
    </cfRule>
  </conditionalFormatting>
  <conditionalFormatting sqref="V83">
    <cfRule type="cellIs" priority="25" dxfId="2" operator="notEqual" stopIfTrue="1">
      <formula>$V$82</formula>
    </cfRule>
    <cfRule type="cellIs" priority="26" dxfId="1" operator="notEqual" stopIfTrue="1">
      <formula>$V$82</formula>
    </cfRule>
    <cfRule type="cellIs" priority="27" dxfId="0" operator="equal" stopIfTrue="1">
      <formula>$V$82</formula>
    </cfRule>
  </conditionalFormatting>
  <conditionalFormatting sqref="V83">
    <cfRule type="cellIs" priority="22" dxfId="2" operator="notEqual" stopIfTrue="1">
      <formula>$V$82</formula>
    </cfRule>
    <cfRule type="cellIs" priority="23" dxfId="1" operator="notEqual" stopIfTrue="1">
      <formula>$V$82</formula>
    </cfRule>
    <cfRule type="cellIs" priority="24" dxfId="0" operator="equal" stopIfTrue="1">
      <formula>$V$82</formula>
    </cfRule>
  </conditionalFormatting>
  <conditionalFormatting sqref="V83">
    <cfRule type="cellIs" priority="19" dxfId="2" operator="notEqual" stopIfTrue="1">
      <formula>$V$82</formula>
    </cfRule>
    <cfRule type="cellIs" priority="20" dxfId="1" operator="notEqual" stopIfTrue="1">
      <formula>$V$82</formula>
    </cfRule>
    <cfRule type="cellIs" priority="21" dxfId="0" operator="equal" stopIfTrue="1">
      <formula>$V$82</formula>
    </cfRule>
  </conditionalFormatting>
  <conditionalFormatting sqref="V83">
    <cfRule type="cellIs" priority="16" dxfId="2" operator="notEqual" stopIfTrue="1">
      <formula>$V$82</formula>
    </cfRule>
    <cfRule type="cellIs" priority="17" dxfId="1" operator="notEqual" stopIfTrue="1">
      <formula>$V$82</formula>
    </cfRule>
    <cfRule type="cellIs" priority="18" dxfId="0" operator="equal" stopIfTrue="1">
      <formula>$V$82</formula>
    </cfRule>
  </conditionalFormatting>
  <conditionalFormatting sqref="V83">
    <cfRule type="cellIs" priority="13" dxfId="2" operator="notEqual" stopIfTrue="1">
      <formula>$V$82</formula>
    </cfRule>
    <cfRule type="cellIs" priority="14" dxfId="1" operator="notEqual" stopIfTrue="1">
      <formula>$V$82</formula>
    </cfRule>
    <cfRule type="cellIs" priority="15" dxfId="0" operator="equal" stopIfTrue="1">
      <formula>$V$82</formula>
    </cfRule>
  </conditionalFormatting>
  <conditionalFormatting sqref="V83">
    <cfRule type="cellIs" priority="10" dxfId="2" operator="notEqual" stopIfTrue="1">
      <formula>$V$82</formula>
    </cfRule>
    <cfRule type="cellIs" priority="11" dxfId="1" operator="notEqual" stopIfTrue="1">
      <formula>$V$82</formula>
    </cfRule>
    <cfRule type="cellIs" priority="12" dxfId="0" operator="equal" stopIfTrue="1">
      <formula>$V$82</formula>
    </cfRule>
  </conditionalFormatting>
  <conditionalFormatting sqref="V83">
    <cfRule type="cellIs" priority="7" dxfId="2" operator="notEqual" stopIfTrue="1">
      <formula>$V$82</formula>
    </cfRule>
    <cfRule type="cellIs" priority="8" dxfId="1" operator="notEqual" stopIfTrue="1">
      <formula>$V$82</formula>
    </cfRule>
    <cfRule type="cellIs" priority="9" dxfId="0" operator="equal" stopIfTrue="1">
      <formula>$V$82</formula>
    </cfRule>
  </conditionalFormatting>
  <conditionalFormatting sqref="V83">
    <cfRule type="cellIs" priority="4" dxfId="2" operator="notEqual" stopIfTrue="1">
      <formula>$V$82</formula>
    </cfRule>
    <cfRule type="cellIs" priority="5" dxfId="1" operator="notEqual" stopIfTrue="1">
      <formula>$V$82</formula>
    </cfRule>
    <cfRule type="cellIs" priority="6" dxfId="0" operator="equal" stopIfTrue="1">
      <formula>$V$82</formula>
    </cfRule>
  </conditionalFormatting>
  <conditionalFormatting sqref="V83">
    <cfRule type="cellIs" priority="1" dxfId="2" operator="notEqual" stopIfTrue="1">
      <formula>$V$82</formula>
    </cfRule>
    <cfRule type="cellIs" priority="2" dxfId="1" operator="notEqual" stopIfTrue="1">
      <formula>$V$82</formula>
    </cfRule>
    <cfRule type="cellIs" priority="3" dxfId="0" operator="equal" stopIfTrue="1">
      <formula>$V$82</formula>
    </cfRule>
  </conditionalFormatting>
  <printOptions horizontalCentered="1"/>
  <pageMargins left="0.2" right="0.2" top="0.75" bottom="0.75" header="0.3" footer="0.3"/>
  <pageSetup horizontalDpi="600" verticalDpi="600" orientation="landscape" scale="80" r:id="rId3"/>
  <legacyDrawing r:id="rId2"/>
</worksheet>
</file>

<file path=xl/worksheets/sheet2.xml><?xml version="1.0" encoding="utf-8"?>
<worksheet xmlns="http://schemas.openxmlformats.org/spreadsheetml/2006/main" xmlns:r="http://schemas.openxmlformats.org/officeDocument/2006/relationships">
  <sheetPr>
    <tabColor rgb="FFFFFF00"/>
  </sheetPr>
  <dimension ref="A1:AX100"/>
  <sheetViews>
    <sheetView zoomScale="67" zoomScaleNormal="67" workbookViewId="0" topLeftCell="A1">
      <pane xSplit="7" ySplit="2" topLeftCell="I3" activePane="bottomRight" state="frozen"/>
      <selection pane="topLeft" activeCell="H3" sqref="H3:AA3"/>
      <selection pane="topRight" activeCell="H3" sqref="H3:AA3"/>
      <selection pane="bottomLeft" activeCell="H3" sqref="H3:AA3"/>
      <selection pane="bottomRight" activeCell="P50" sqref="P50"/>
    </sheetView>
  </sheetViews>
  <sheetFormatPr defaultColWidth="9.140625" defaultRowHeight="12.75"/>
  <cols>
    <col min="1" max="1" width="8.421875" style="1" customWidth="1"/>
    <col min="2" max="8" width="10.7109375" style="1" customWidth="1"/>
    <col min="9" max="9" width="5.7109375" style="1" customWidth="1"/>
    <col min="10" max="11" width="10.7109375" style="1" customWidth="1"/>
    <col min="12" max="12" width="11.7109375" style="1" customWidth="1"/>
    <col min="13" max="13" width="10.7109375" style="1" customWidth="1"/>
    <col min="14" max="14" width="5.7109375" style="1" customWidth="1"/>
    <col min="15" max="15" width="10.7109375" style="1" customWidth="1"/>
    <col min="16" max="16" width="11.7109375" style="1" customWidth="1"/>
    <col min="17" max="17" width="10.7109375" style="1" customWidth="1"/>
    <col min="18" max="18" width="5.7109375" style="1" customWidth="1"/>
    <col min="19" max="19" width="10.7109375" style="1" customWidth="1"/>
    <col min="20" max="21" width="11.7109375" style="1" customWidth="1"/>
    <col min="22" max="23" width="10.7109375" style="1" customWidth="1"/>
    <col min="24" max="24" width="14.421875" style="1" customWidth="1"/>
    <col min="25" max="25" width="5.7109375" style="1" customWidth="1"/>
    <col min="26" max="26" width="9.7109375" style="1" customWidth="1"/>
    <col min="27" max="27" width="5.7109375" style="1" customWidth="1"/>
    <col min="28" max="28" width="11.00390625" style="1" customWidth="1"/>
    <col min="29" max="29" width="11.7109375" style="1" customWidth="1"/>
    <col min="30" max="33" width="9.140625" style="1" customWidth="1"/>
    <col min="34" max="34" width="12.00390625" style="1" customWidth="1"/>
    <col min="35" max="49" width="9.140625" style="1" customWidth="1"/>
    <col min="50" max="50" width="13.00390625" style="1" customWidth="1"/>
    <col min="51" max="16384" width="9.140625" style="1" customWidth="1"/>
  </cols>
  <sheetData>
    <row r="1" spans="1:27" ht="30" customHeight="1" thickBot="1">
      <c r="A1" s="205" t="s">
        <v>3</v>
      </c>
      <c r="B1" s="206"/>
      <c r="C1" s="207"/>
      <c r="D1" s="202">
        <f>+V82</f>
        <v>0</v>
      </c>
      <c r="E1" s="203"/>
      <c r="F1" s="204"/>
      <c r="G1" s="168" t="s">
        <v>127</v>
      </c>
      <c r="H1" s="232" t="s">
        <v>179</v>
      </c>
      <c r="I1" s="232"/>
      <c r="J1" s="232"/>
      <c r="K1" s="232"/>
      <c r="L1" s="232"/>
      <c r="M1" s="232"/>
      <c r="N1" s="232"/>
      <c r="O1" s="232"/>
      <c r="P1" s="232"/>
      <c r="Q1" s="232"/>
      <c r="R1" s="232"/>
      <c r="S1" s="232"/>
      <c r="T1" s="232"/>
      <c r="U1" s="232"/>
      <c r="V1" s="232"/>
      <c r="W1" s="232"/>
      <c r="X1" s="232"/>
      <c r="Y1" s="232"/>
      <c r="Z1" s="232"/>
      <c r="AA1" s="233"/>
    </row>
    <row r="2" spans="1:50" ht="23.25" customHeight="1" thickBot="1">
      <c r="A2" s="199" t="s">
        <v>104</v>
      </c>
      <c r="B2" s="200"/>
      <c r="C2" s="201"/>
      <c r="D2" s="214">
        <f>+'Item 1 '!D2:E2</f>
        <v>40660</v>
      </c>
      <c r="E2" s="215"/>
      <c r="F2" s="189" t="s">
        <v>201</v>
      </c>
      <c r="G2" s="188">
        <f>+'Item 1 '!G2</f>
        <v>0</v>
      </c>
      <c r="H2" s="234"/>
      <c r="I2" s="234"/>
      <c r="J2" s="234"/>
      <c r="K2" s="234"/>
      <c r="L2" s="234"/>
      <c r="M2" s="234"/>
      <c r="N2" s="234"/>
      <c r="O2" s="234"/>
      <c r="P2" s="234"/>
      <c r="Q2" s="234"/>
      <c r="R2" s="234"/>
      <c r="S2" s="234"/>
      <c r="T2" s="234"/>
      <c r="U2" s="234"/>
      <c r="V2" s="234"/>
      <c r="W2" s="234"/>
      <c r="X2" s="234"/>
      <c r="Y2" s="234"/>
      <c r="Z2" s="234"/>
      <c r="AA2" s="235"/>
      <c r="AN2" s="224" t="s">
        <v>58</v>
      </c>
      <c r="AO2" s="225"/>
      <c r="AP2" s="225"/>
      <c r="AQ2" s="225"/>
      <c r="AR2" s="225"/>
      <c r="AS2" s="225"/>
      <c r="AT2" s="225"/>
      <c r="AU2" s="225"/>
      <c r="AV2" s="225"/>
      <c r="AW2" s="225"/>
      <c r="AX2" s="226"/>
    </row>
    <row r="3" spans="1:50" ht="18" customHeight="1" thickBot="1">
      <c r="A3" s="208" t="s">
        <v>167</v>
      </c>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10"/>
      <c r="AN3" s="38" t="s">
        <v>35</v>
      </c>
      <c r="AO3" s="39"/>
      <c r="AP3" s="39" t="s">
        <v>27</v>
      </c>
      <c r="AQ3" s="40"/>
      <c r="AR3" s="3"/>
      <c r="AS3" s="38" t="s">
        <v>30</v>
      </c>
      <c r="AT3" s="39"/>
      <c r="AU3" s="40"/>
      <c r="AV3" s="3"/>
      <c r="AW3" s="38" t="s">
        <v>30</v>
      </c>
      <c r="AX3" s="40"/>
    </row>
    <row r="4" spans="1:50" ht="14.25" customHeight="1" thickBot="1">
      <c r="A4" s="216" t="s">
        <v>126</v>
      </c>
      <c r="B4" s="217"/>
      <c r="C4" s="218"/>
      <c r="D4" s="219">
        <f>IF(D5=0,0,D1/D5)</f>
        <v>0</v>
      </c>
      <c r="E4" s="220"/>
      <c r="F4" s="220"/>
      <c r="G4" s="169" t="str">
        <f>+G5</f>
        <v>LS</v>
      </c>
      <c r="H4" s="119"/>
      <c r="I4" s="119"/>
      <c r="J4" s="3"/>
      <c r="K4" s="3"/>
      <c r="AB4" s="13"/>
      <c r="AN4" s="41" t="s">
        <v>36</v>
      </c>
      <c r="AO4" s="42"/>
      <c r="AP4" s="42" t="s">
        <v>28</v>
      </c>
      <c r="AQ4" s="43"/>
      <c r="AR4" s="3"/>
      <c r="AS4" s="41" t="s">
        <v>60</v>
      </c>
      <c r="AT4" s="42"/>
      <c r="AU4" s="43"/>
      <c r="AV4" s="3"/>
      <c r="AW4" s="41" t="s">
        <v>70</v>
      </c>
      <c r="AX4" s="43"/>
    </row>
    <row r="5" spans="1:50" ht="14.25" customHeight="1" thickBot="1">
      <c r="A5" s="185" t="s">
        <v>128</v>
      </c>
      <c r="B5" s="186"/>
      <c r="C5" s="187"/>
      <c r="D5" s="211">
        <v>1</v>
      </c>
      <c r="E5" s="212"/>
      <c r="F5" s="213"/>
      <c r="G5" s="170" t="s">
        <v>127</v>
      </c>
      <c r="H5" s="190"/>
      <c r="I5" s="191"/>
      <c r="J5" s="27"/>
      <c r="K5" s="227" t="s">
        <v>102</v>
      </c>
      <c r="L5" s="227"/>
      <c r="M5" s="227"/>
      <c r="N5" s="227"/>
      <c r="O5" s="3"/>
      <c r="P5" s="227" t="s">
        <v>42</v>
      </c>
      <c r="Q5" s="227"/>
      <c r="R5" s="227"/>
      <c r="T5" s="227" t="s">
        <v>16</v>
      </c>
      <c r="U5" s="227"/>
      <c r="V5" s="227"/>
      <c r="X5" s="228" t="s">
        <v>122</v>
      </c>
      <c r="Y5" s="228"/>
      <c r="Z5" s="228"/>
      <c r="AA5" s="228"/>
      <c r="AB5" s="13"/>
      <c r="AN5" s="41"/>
      <c r="AO5" s="42"/>
      <c r="AP5" s="42"/>
      <c r="AQ5" s="43"/>
      <c r="AR5" s="3"/>
      <c r="AS5" s="41" t="s">
        <v>61</v>
      </c>
      <c r="AT5" s="42"/>
      <c r="AU5" s="43"/>
      <c r="AV5" s="3"/>
      <c r="AW5" s="41" t="s">
        <v>71</v>
      </c>
      <c r="AX5" s="43"/>
    </row>
    <row r="6" spans="8:50" ht="14.25" customHeight="1">
      <c r="H6" s="160"/>
      <c r="I6" s="160"/>
      <c r="J6" s="27"/>
      <c r="K6" s="229">
        <f>+'Item 1 '!K6:N6</f>
        <v>0</v>
      </c>
      <c r="L6" s="230"/>
      <c r="M6" s="230"/>
      <c r="N6" s="231"/>
      <c r="P6" s="229"/>
      <c r="Q6" s="230"/>
      <c r="R6" s="231"/>
      <c r="T6" s="221">
        <f>+'Item 1 '!T6:V6</f>
        <v>0</v>
      </c>
      <c r="U6" s="222"/>
      <c r="V6" s="223"/>
      <c r="X6" s="221">
        <f>+'Item 1 '!X6:AA6</f>
        <v>0</v>
      </c>
      <c r="Y6" s="222"/>
      <c r="Z6" s="222"/>
      <c r="AA6" s="223"/>
      <c r="AB6" s="13"/>
      <c r="AN6" s="41" t="s">
        <v>43</v>
      </c>
      <c r="AO6" s="42"/>
      <c r="AP6" s="42" t="s">
        <v>47</v>
      </c>
      <c r="AQ6" s="43"/>
      <c r="AR6" s="3"/>
      <c r="AS6" s="41" t="s">
        <v>62</v>
      </c>
      <c r="AT6" s="42"/>
      <c r="AU6" s="43"/>
      <c r="AV6" s="3"/>
      <c r="AW6" s="41" t="s">
        <v>69</v>
      </c>
      <c r="AX6" s="43"/>
    </row>
    <row r="7" spans="1:50" ht="15" customHeight="1">
      <c r="A7" s="227" t="s">
        <v>105</v>
      </c>
      <c r="B7" s="227"/>
      <c r="D7" s="227" t="s">
        <v>111</v>
      </c>
      <c r="E7" s="227"/>
      <c r="F7" s="227"/>
      <c r="H7" s="236" t="s">
        <v>103</v>
      </c>
      <c r="I7" s="236"/>
      <c r="J7" s="27"/>
      <c r="K7" s="237" t="s">
        <v>106</v>
      </c>
      <c r="L7" s="237"/>
      <c r="M7" s="237"/>
      <c r="N7" s="237"/>
      <c r="P7" s="237" t="s">
        <v>31</v>
      </c>
      <c r="Q7" s="237"/>
      <c r="R7" s="237"/>
      <c r="T7" s="237" t="s">
        <v>17</v>
      </c>
      <c r="U7" s="237"/>
      <c r="V7" s="237"/>
      <c r="X7" s="239" t="s">
        <v>121</v>
      </c>
      <c r="Y7" s="239"/>
      <c r="Z7" s="239"/>
      <c r="AA7" s="239"/>
      <c r="AB7" s="13"/>
      <c r="AN7" s="41" t="s">
        <v>44</v>
      </c>
      <c r="AO7" s="42"/>
      <c r="AP7" s="42" t="s">
        <v>46</v>
      </c>
      <c r="AQ7" s="43"/>
      <c r="AR7" s="3"/>
      <c r="AS7" s="41" t="s">
        <v>63</v>
      </c>
      <c r="AT7" s="42"/>
      <c r="AU7" s="43"/>
      <c r="AV7" s="3"/>
      <c r="AW7" s="41" t="s">
        <v>68</v>
      </c>
      <c r="AX7" s="43"/>
    </row>
    <row r="8" spans="1:50" ht="15" customHeight="1" thickBot="1">
      <c r="A8" s="240">
        <f>+'Item 1 '!A8:B8</f>
        <v>0</v>
      </c>
      <c r="B8" s="241"/>
      <c r="D8" s="229">
        <f>+'Item 1 '!D8:F8</f>
        <v>0</v>
      </c>
      <c r="E8" s="230"/>
      <c r="F8" s="231"/>
      <c r="H8" s="240">
        <f>+'Item 1 '!H8:I8</f>
        <v>0</v>
      </c>
      <c r="I8" s="241"/>
      <c r="J8" s="27"/>
      <c r="K8" s="229">
        <f>+'Item 1 '!K8:N8</f>
        <v>0</v>
      </c>
      <c r="L8" s="230"/>
      <c r="M8" s="230"/>
      <c r="N8" s="231"/>
      <c r="P8" s="229"/>
      <c r="Q8" s="230"/>
      <c r="R8" s="231"/>
      <c r="T8" s="221">
        <f>+'Item 1 '!T8:V8</f>
        <v>0</v>
      </c>
      <c r="U8" s="222"/>
      <c r="V8" s="223"/>
      <c r="X8" s="221">
        <f>+'Item 1 '!X8:AA8</f>
        <v>0</v>
      </c>
      <c r="Y8" s="222"/>
      <c r="Z8" s="222"/>
      <c r="AA8" s="223"/>
      <c r="AB8" s="13"/>
      <c r="AN8" s="41" t="s">
        <v>45</v>
      </c>
      <c r="AO8" s="42"/>
      <c r="AP8" s="42" t="s">
        <v>48</v>
      </c>
      <c r="AQ8" s="43"/>
      <c r="AR8" s="3"/>
      <c r="AS8" s="44" t="s">
        <v>64</v>
      </c>
      <c r="AT8" s="45"/>
      <c r="AU8" s="46"/>
      <c r="AV8" s="3"/>
      <c r="AW8" s="41" t="s">
        <v>72</v>
      </c>
      <c r="AX8" s="43"/>
    </row>
    <row r="9" spans="1:50" ht="15" customHeight="1" thickBot="1">
      <c r="A9" s="227" t="s">
        <v>66</v>
      </c>
      <c r="B9" s="227"/>
      <c r="D9" s="237" t="s">
        <v>124</v>
      </c>
      <c r="E9" s="237"/>
      <c r="F9" s="237"/>
      <c r="H9" s="238" t="s">
        <v>125</v>
      </c>
      <c r="I9" s="238"/>
      <c r="J9" s="3"/>
      <c r="K9" s="237" t="s">
        <v>120</v>
      </c>
      <c r="L9" s="237"/>
      <c r="M9" s="237"/>
      <c r="N9" s="237"/>
      <c r="P9" s="237" t="s">
        <v>39</v>
      </c>
      <c r="Q9" s="237"/>
      <c r="R9" s="237"/>
      <c r="T9" s="237" t="s">
        <v>18</v>
      </c>
      <c r="U9" s="237"/>
      <c r="V9" s="237"/>
      <c r="X9" s="237" t="s">
        <v>41</v>
      </c>
      <c r="Y9" s="237"/>
      <c r="Z9" s="237"/>
      <c r="AA9" s="237"/>
      <c r="AB9" s="13"/>
      <c r="AN9" s="41" t="s">
        <v>30</v>
      </c>
      <c r="AO9" s="42"/>
      <c r="AP9" s="42"/>
      <c r="AQ9" s="43"/>
      <c r="AR9" s="3"/>
      <c r="AS9" s="3"/>
      <c r="AT9" s="3"/>
      <c r="AU9" s="3"/>
      <c r="AV9" s="3"/>
      <c r="AW9" s="44" t="s">
        <v>73</v>
      </c>
      <c r="AX9" s="46"/>
    </row>
    <row r="10" spans="1:50" ht="15" customHeight="1" thickBot="1">
      <c r="A10" s="240">
        <f>+'Item 1 '!A10:B10</f>
        <v>0</v>
      </c>
      <c r="B10" s="241"/>
      <c r="D10" s="229">
        <f>+'Item 1 '!D10:F10</f>
        <v>0</v>
      </c>
      <c r="E10" s="230"/>
      <c r="F10" s="231"/>
      <c r="H10" s="240">
        <v>2</v>
      </c>
      <c r="I10" s="241"/>
      <c r="J10" s="3"/>
      <c r="K10" s="229">
        <f>+'Item 1 '!K10:N10</f>
        <v>0</v>
      </c>
      <c r="L10" s="230"/>
      <c r="M10" s="230"/>
      <c r="N10" s="231"/>
      <c r="P10" s="229" t="s">
        <v>30</v>
      </c>
      <c r="Q10" s="230"/>
      <c r="R10" s="231"/>
      <c r="T10" s="221">
        <f>+'Item 1 '!T10:V10</f>
        <v>0</v>
      </c>
      <c r="U10" s="222"/>
      <c r="V10" s="223"/>
      <c r="X10" s="221">
        <f>+'Item 1 '!X10:AA10</f>
        <v>0</v>
      </c>
      <c r="Y10" s="222"/>
      <c r="Z10" s="222"/>
      <c r="AA10" s="223"/>
      <c r="AB10" s="13"/>
      <c r="AN10" s="41"/>
      <c r="AO10" s="42"/>
      <c r="AP10" s="42"/>
      <c r="AQ10" s="43"/>
      <c r="AR10" s="3"/>
      <c r="AS10" s="3"/>
      <c r="AT10" s="3"/>
      <c r="AU10" s="3"/>
      <c r="AV10" s="3"/>
      <c r="AW10" s="3"/>
      <c r="AX10" s="10"/>
    </row>
    <row r="11" spans="1:50" ht="15" customHeight="1" thickBot="1">
      <c r="A11" s="237" t="s">
        <v>34</v>
      </c>
      <c r="B11" s="237"/>
      <c r="D11" s="237" t="s">
        <v>37</v>
      </c>
      <c r="E11" s="237"/>
      <c r="F11" s="237"/>
      <c r="H11" s="238" t="s">
        <v>52</v>
      </c>
      <c r="I11" s="238"/>
      <c r="K11" s="237" t="s">
        <v>107</v>
      </c>
      <c r="L11" s="237"/>
      <c r="M11" s="237"/>
      <c r="N11" s="237"/>
      <c r="P11" s="237" t="s">
        <v>40</v>
      </c>
      <c r="Q11" s="237"/>
      <c r="R11" s="237"/>
      <c r="T11" s="237" t="s">
        <v>78</v>
      </c>
      <c r="U11" s="237"/>
      <c r="W11" s="111" t="s">
        <v>131</v>
      </c>
      <c r="X11" s="237" t="s">
        <v>79</v>
      </c>
      <c r="Y11" s="237"/>
      <c r="Z11" s="237"/>
      <c r="AA11" s="237"/>
      <c r="AB11" s="13"/>
      <c r="AN11" s="41" t="b">
        <f>IF(K10="Subcontractor",0)</f>
        <v>0</v>
      </c>
      <c r="AO11" s="42" t="s">
        <v>56</v>
      </c>
      <c r="AP11" s="42"/>
      <c r="AQ11" s="43"/>
      <c r="AR11" s="3"/>
      <c r="AS11" s="48" t="s">
        <v>74</v>
      </c>
      <c r="AT11" s="3"/>
      <c r="AU11" s="48">
        <f>V82-X50</f>
        <v>-1E-06</v>
      </c>
      <c r="AV11" s="3"/>
      <c r="AW11" s="178">
        <f>+V56</f>
        <v>0</v>
      </c>
      <c r="AX11" s="10"/>
    </row>
    <row r="12" spans="1:50" ht="15" customHeight="1" thickBot="1">
      <c r="A12" s="229">
        <f>+'Item 1 '!A12:B12</f>
        <v>0</v>
      </c>
      <c r="B12" s="231"/>
      <c r="D12" s="229" t="str">
        <f>+'Item 1 '!D12:F12</f>
        <v>No</v>
      </c>
      <c r="E12" s="230"/>
      <c r="F12" s="231"/>
      <c r="H12" s="240">
        <f>+'Item 1 '!H12:I12</f>
        <v>0</v>
      </c>
      <c r="I12" s="241"/>
      <c r="K12" s="229">
        <f>+'Item 1 '!K12:N12</f>
        <v>0</v>
      </c>
      <c r="L12" s="230"/>
      <c r="M12" s="230"/>
      <c r="N12" s="231"/>
      <c r="P12" s="229" t="s">
        <v>47</v>
      </c>
      <c r="Q12" s="230"/>
      <c r="R12" s="231"/>
      <c r="T12" s="221" t="str">
        <f>+'Item 1 '!T12:V12</f>
        <v>No</v>
      </c>
      <c r="U12" s="222"/>
      <c r="V12" s="223"/>
      <c r="W12" s="143" t="str">
        <f>+'Item 1 '!W12</f>
        <v>Yes</v>
      </c>
      <c r="X12" s="229" t="str">
        <f>+'Item 1 '!X12:AA12</f>
        <v>No</v>
      </c>
      <c r="Y12" s="230"/>
      <c r="Z12" s="230"/>
      <c r="AA12" s="231"/>
      <c r="AB12" s="13"/>
      <c r="AN12" s="44">
        <f>IF(D12="No",0)</f>
        <v>0</v>
      </c>
      <c r="AO12" s="45" t="s">
        <v>57</v>
      </c>
      <c r="AP12" s="45"/>
      <c r="AQ12" s="46"/>
      <c r="AR12" s="12"/>
      <c r="AS12" s="49" t="s">
        <v>75</v>
      </c>
      <c r="AT12" s="12"/>
      <c r="AU12" s="49">
        <f>AU11/X50</f>
        <v>-1</v>
      </c>
      <c r="AV12" s="12"/>
      <c r="AW12" s="12"/>
      <c r="AX12" s="90"/>
    </row>
    <row r="13" spans="1:28" ht="15" customHeight="1">
      <c r="A13" s="237" t="s">
        <v>33</v>
      </c>
      <c r="B13" s="237"/>
      <c r="D13" s="237" t="s">
        <v>53</v>
      </c>
      <c r="E13" s="237"/>
      <c r="F13" s="237"/>
      <c r="H13" s="237" t="s">
        <v>76</v>
      </c>
      <c r="I13" s="237"/>
      <c r="K13" s="237" t="s">
        <v>108</v>
      </c>
      <c r="L13" s="237"/>
      <c r="M13" s="237"/>
      <c r="N13" s="237"/>
      <c r="P13" s="237" t="s">
        <v>67</v>
      </c>
      <c r="Q13" s="237"/>
      <c r="R13" s="237"/>
      <c r="T13" s="227" t="s">
        <v>38</v>
      </c>
      <c r="U13" s="227"/>
      <c r="V13" s="227"/>
      <c r="W13" s="227"/>
      <c r="X13" s="227"/>
      <c r="Y13" s="227"/>
      <c r="Z13" s="227"/>
      <c r="AA13" s="227"/>
      <c r="AB13" s="13"/>
    </row>
    <row r="14" spans="1:28" ht="15" customHeight="1">
      <c r="A14" s="229">
        <f>+'Item 1 '!A14:B14</f>
        <v>0</v>
      </c>
      <c r="B14" s="231"/>
      <c r="D14" s="229">
        <f>+'Item 1 '!D14:F14</f>
        <v>0</v>
      </c>
      <c r="E14" s="230"/>
      <c r="F14" s="231"/>
      <c r="H14" s="240">
        <f>+'Item 1 '!H14:I14</f>
        <v>0</v>
      </c>
      <c r="I14" s="241"/>
      <c r="K14" s="229">
        <f>+'Item 1 '!K14:N14</f>
        <v>0</v>
      </c>
      <c r="L14" s="230"/>
      <c r="M14" s="230"/>
      <c r="N14" s="231"/>
      <c r="P14" s="229" t="s">
        <v>30</v>
      </c>
      <c r="Q14" s="230"/>
      <c r="R14" s="231"/>
      <c r="T14" s="246" t="str">
        <f ca="1">+CELL("Filename")</f>
        <v>V:\DSC Workflow\WEB SITE\NEW Workflows Site\Construction\[CM5-ModificationEstimateOfCost_6-15-11.xls]Item 1 </v>
      </c>
      <c r="U14" s="247"/>
      <c r="V14" s="247"/>
      <c r="W14" s="247"/>
      <c r="X14" s="247"/>
      <c r="Y14" s="247"/>
      <c r="Z14" s="247"/>
      <c r="AA14" s="248"/>
      <c r="AB14" s="13"/>
    </row>
    <row r="15" spans="1:28" ht="15" customHeight="1">
      <c r="A15" s="237" t="s">
        <v>123</v>
      </c>
      <c r="B15" s="237"/>
      <c r="D15" s="237" t="s">
        <v>54</v>
      </c>
      <c r="E15" s="237"/>
      <c r="F15" s="237"/>
      <c r="H15" s="238" t="s">
        <v>55</v>
      </c>
      <c r="I15" s="238"/>
      <c r="K15" s="237" t="s">
        <v>109</v>
      </c>
      <c r="L15" s="237"/>
      <c r="M15" s="237"/>
      <c r="N15" s="237"/>
      <c r="O15" s="3"/>
      <c r="P15" s="237" t="s">
        <v>59</v>
      </c>
      <c r="Q15" s="237"/>
      <c r="R15" s="237"/>
      <c r="T15" s="249"/>
      <c r="U15" s="250"/>
      <c r="V15" s="250"/>
      <c r="W15" s="250"/>
      <c r="X15" s="250"/>
      <c r="Y15" s="250"/>
      <c r="Z15" s="250"/>
      <c r="AA15" s="251"/>
      <c r="AB15" s="51"/>
    </row>
    <row r="16" spans="1:28" ht="15" customHeight="1">
      <c r="A16" s="240">
        <f>+'Item 1 '!A16:B16</f>
        <v>0</v>
      </c>
      <c r="B16" s="241"/>
      <c r="D16" s="229">
        <f>+'Item 1 '!D16:F16</f>
        <v>0</v>
      </c>
      <c r="E16" s="230"/>
      <c r="F16" s="231"/>
      <c r="H16" s="240">
        <f>+'Item 1 '!H16:I16</f>
        <v>0</v>
      </c>
      <c r="I16" s="241"/>
      <c r="K16" s="229">
        <f>+'Item 1 '!K16:N16</f>
        <v>0</v>
      </c>
      <c r="L16" s="230"/>
      <c r="M16" s="230"/>
      <c r="N16" s="231"/>
      <c r="O16" s="3"/>
      <c r="P16" s="229" t="s">
        <v>30</v>
      </c>
      <c r="Q16" s="230"/>
      <c r="R16" s="231"/>
      <c r="T16" s="252"/>
      <c r="U16" s="253"/>
      <c r="V16" s="253"/>
      <c r="W16" s="253"/>
      <c r="X16" s="253"/>
      <c r="Y16" s="253"/>
      <c r="Z16" s="253"/>
      <c r="AA16" s="254"/>
      <c r="AB16" s="51"/>
    </row>
    <row r="17" spans="1:28" ht="15" customHeight="1" thickBot="1">
      <c r="A17" s="25"/>
      <c r="B17" s="25"/>
      <c r="C17" s="47"/>
      <c r="D17" s="25"/>
      <c r="E17" s="25"/>
      <c r="F17" s="25"/>
      <c r="G17" s="25"/>
      <c r="H17" s="26"/>
      <c r="I17" s="26"/>
      <c r="J17" s="26"/>
      <c r="K17" s="26"/>
      <c r="L17" s="26"/>
      <c r="M17" s="26"/>
      <c r="N17" s="3"/>
      <c r="O17" s="3"/>
      <c r="P17" s="3"/>
      <c r="Q17" s="3"/>
      <c r="R17" s="3"/>
      <c r="S17" s="3"/>
      <c r="T17" s="3"/>
      <c r="U17" s="3"/>
      <c r="V17" s="3"/>
      <c r="W17" s="3"/>
      <c r="X17" s="3"/>
      <c r="Y17" s="3"/>
      <c r="Z17" s="3"/>
      <c r="AA17" s="3"/>
      <c r="AB17" s="3"/>
    </row>
    <row r="18" spans="1:28" ht="18.75" customHeight="1" thickBot="1">
      <c r="A18" s="52" t="s">
        <v>159</v>
      </c>
      <c r="B18" s="53"/>
      <c r="C18" s="53"/>
      <c r="D18" s="53"/>
      <c r="E18" s="53"/>
      <c r="F18" s="119"/>
      <c r="G18" s="119"/>
      <c r="H18" s="53"/>
      <c r="I18" s="53"/>
      <c r="J18" s="53"/>
      <c r="K18" s="53"/>
      <c r="L18" s="53"/>
      <c r="M18" s="53"/>
      <c r="N18" s="53"/>
      <c r="O18" s="53"/>
      <c r="P18" s="53"/>
      <c r="Q18" s="53"/>
      <c r="R18" s="53"/>
      <c r="S18" s="53"/>
      <c r="T18" s="53"/>
      <c r="U18" s="53"/>
      <c r="V18" s="53"/>
      <c r="W18" s="53"/>
      <c r="X18" s="53"/>
      <c r="Y18" s="53"/>
      <c r="Z18" s="53"/>
      <c r="AA18" s="115"/>
      <c r="AB18" s="13"/>
    </row>
    <row r="19" spans="1:28" ht="16.5" customHeight="1" thickBot="1">
      <c r="A19" s="66"/>
      <c r="B19" s="264" t="s">
        <v>11</v>
      </c>
      <c r="C19" s="265"/>
      <c r="D19" s="265"/>
      <c r="E19" s="266"/>
      <c r="F19" s="268" t="s">
        <v>133</v>
      </c>
      <c r="G19" s="269"/>
      <c r="H19" s="242" t="s">
        <v>7</v>
      </c>
      <c r="I19" s="243"/>
      <c r="J19" s="243"/>
      <c r="K19" s="243"/>
      <c r="L19" s="244"/>
      <c r="M19" s="272" t="s">
        <v>2</v>
      </c>
      <c r="N19" s="272"/>
      <c r="O19" s="272"/>
      <c r="P19" s="272"/>
      <c r="Q19" s="242" t="s">
        <v>0</v>
      </c>
      <c r="R19" s="243"/>
      <c r="S19" s="243"/>
      <c r="T19" s="244"/>
      <c r="U19" s="242" t="s">
        <v>9</v>
      </c>
      <c r="V19" s="243"/>
      <c r="W19" s="243"/>
      <c r="X19" s="244"/>
      <c r="Y19" s="113"/>
      <c r="Z19" s="114"/>
      <c r="AA19" s="122"/>
      <c r="AB19" s="13"/>
    </row>
    <row r="20" spans="1:28" ht="18" customHeight="1" thickBot="1">
      <c r="A20" s="67" t="s">
        <v>12</v>
      </c>
      <c r="B20" s="255"/>
      <c r="C20" s="256"/>
      <c r="D20" s="256"/>
      <c r="E20" s="267"/>
      <c r="F20" s="270" t="s">
        <v>132</v>
      </c>
      <c r="G20" s="271"/>
      <c r="H20" s="245" t="s">
        <v>4</v>
      </c>
      <c r="I20" s="245"/>
      <c r="J20" s="68" t="s">
        <v>51</v>
      </c>
      <c r="K20" s="145" t="s">
        <v>20</v>
      </c>
      <c r="L20" s="145" t="s">
        <v>5</v>
      </c>
      <c r="M20" s="245" t="s">
        <v>4</v>
      </c>
      <c r="N20" s="245"/>
      <c r="O20" s="145" t="s">
        <v>20</v>
      </c>
      <c r="P20" s="145" t="s">
        <v>5</v>
      </c>
      <c r="Q20" s="245" t="s">
        <v>4</v>
      </c>
      <c r="R20" s="245"/>
      <c r="S20" s="145" t="s">
        <v>20</v>
      </c>
      <c r="T20" s="145" t="s">
        <v>5</v>
      </c>
      <c r="U20" s="69" t="s">
        <v>6</v>
      </c>
      <c r="V20" s="145" t="s">
        <v>50</v>
      </c>
      <c r="W20" s="145" t="s">
        <v>15</v>
      </c>
      <c r="X20" s="145" t="s">
        <v>5</v>
      </c>
      <c r="Y20" s="255" t="s">
        <v>32</v>
      </c>
      <c r="Z20" s="256"/>
      <c r="AA20" s="257"/>
      <c r="AB20" s="13"/>
    </row>
    <row r="21" spans="1:30" ht="17.25" customHeight="1" thickBot="1">
      <c r="A21" s="70"/>
      <c r="B21" s="258" t="s">
        <v>13</v>
      </c>
      <c r="C21" s="258"/>
      <c r="D21" s="258"/>
      <c r="E21" s="258"/>
      <c r="F21" s="71"/>
      <c r="G21" s="71"/>
      <c r="H21" s="144"/>
      <c r="I21" s="144"/>
      <c r="J21" s="144"/>
      <c r="K21" s="144"/>
      <c r="L21" s="144"/>
      <c r="M21" s="144"/>
      <c r="N21" s="144"/>
      <c r="O21" s="144"/>
      <c r="P21" s="144"/>
      <c r="Q21" s="144"/>
      <c r="R21" s="144"/>
      <c r="S21" s="144"/>
      <c r="T21" s="144"/>
      <c r="U21" s="144"/>
      <c r="V21" s="144"/>
      <c r="W21" s="144"/>
      <c r="X21" s="144"/>
      <c r="Y21" s="118"/>
      <c r="Z21" s="112"/>
      <c r="AA21" s="71"/>
      <c r="AB21" s="13"/>
      <c r="AD21" s="24"/>
    </row>
    <row r="22" spans="1:35" ht="15" customHeight="1" thickBot="1">
      <c r="A22" s="72">
        <v>1</v>
      </c>
      <c r="B22" s="259"/>
      <c r="C22" s="260"/>
      <c r="D22" s="260"/>
      <c r="E22" s="260"/>
      <c r="F22" s="80">
        <v>0</v>
      </c>
      <c r="G22" s="81" t="s">
        <v>21</v>
      </c>
      <c r="H22" s="73">
        <v>0</v>
      </c>
      <c r="I22" s="74" t="s">
        <v>22</v>
      </c>
      <c r="J22" s="75">
        <f aca="true" t="shared" si="0" ref="J22:J27">IF(H22&lt;&gt;0,F22/H22,0)</f>
        <v>0</v>
      </c>
      <c r="K22" s="76">
        <v>0</v>
      </c>
      <c r="L22" s="77">
        <f aca="true" t="shared" si="1" ref="L22:L27">-K22*H22</f>
        <v>0</v>
      </c>
      <c r="M22" s="73">
        <v>0</v>
      </c>
      <c r="N22" s="74" t="s">
        <v>21</v>
      </c>
      <c r="O22" s="76">
        <v>0</v>
      </c>
      <c r="P22" s="77">
        <f aca="true" t="shared" si="2" ref="P22:P27">-O22*M22</f>
        <v>0</v>
      </c>
      <c r="Q22" s="73">
        <v>0</v>
      </c>
      <c r="R22" s="74" t="s">
        <v>21</v>
      </c>
      <c r="S22" s="76">
        <v>0</v>
      </c>
      <c r="T22" s="77">
        <f aca="true" t="shared" si="3" ref="T22:T27">-S22*Q22</f>
        <v>0</v>
      </c>
      <c r="U22" s="78">
        <f>+T22+P22+L22</f>
        <v>0</v>
      </c>
      <c r="V22" s="79">
        <f aca="true" t="shared" si="4" ref="V22:V27">SUM($T$10+$T$8+$T$6)</f>
        <v>0</v>
      </c>
      <c r="W22" s="78">
        <f>U22*V22</f>
        <v>0</v>
      </c>
      <c r="X22" s="152">
        <f>W22+U22</f>
        <v>0</v>
      </c>
      <c r="Y22" s="261">
        <f aca="true" t="shared" si="5" ref="Y22:Y27">IF(F22=0,0,X22/F22)</f>
        <v>0</v>
      </c>
      <c r="Z22" s="261"/>
      <c r="AA22" s="146" t="str">
        <f aca="true" t="shared" si="6" ref="AA22:AA27">+G22</f>
        <v>sf</v>
      </c>
      <c r="AB22" s="13"/>
      <c r="AH22" s="7"/>
      <c r="AI22" s="8"/>
    </row>
    <row r="23" spans="1:35" ht="15" customHeight="1" thickBot="1">
      <c r="A23" s="82">
        <v>2</v>
      </c>
      <c r="B23" s="262"/>
      <c r="C23" s="263"/>
      <c r="D23" s="263"/>
      <c r="E23" s="263"/>
      <c r="F23" s="94">
        <v>0</v>
      </c>
      <c r="G23" s="95" t="s">
        <v>21</v>
      </c>
      <c r="H23" s="83">
        <v>0</v>
      </c>
      <c r="I23" s="84" t="s">
        <v>22</v>
      </c>
      <c r="J23" s="75">
        <f t="shared" si="0"/>
        <v>0</v>
      </c>
      <c r="K23" s="85">
        <v>0</v>
      </c>
      <c r="L23" s="77">
        <f t="shared" si="1"/>
        <v>0</v>
      </c>
      <c r="M23" s="83">
        <v>0</v>
      </c>
      <c r="N23" s="84" t="s">
        <v>21</v>
      </c>
      <c r="O23" s="85">
        <v>0</v>
      </c>
      <c r="P23" s="77">
        <f t="shared" si="2"/>
        <v>0</v>
      </c>
      <c r="Q23" s="83">
        <v>0</v>
      </c>
      <c r="R23" s="84" t="s">
        <v>21</v>
      </c>
      <c r="S23" s="85">
        <v>0</v>
      </c>
      <c r="T23" s="77">
        <f t="shared" si="3"/>
        <v>0</v>
      </c>
      <c r="U23" s="78">
        <f aca="true" t="shared" si="7" ref="U23:U49">+T23+P23+L23</f>
        <v>0</v>
      </c>
      <c r="V23" s="79">
        <f t="shared" si="4"/>
        <v>0</v>
      </c>
      <c r="W23" s="78">
        <f aca="true" t="shared" si="8" ref="W23:W49">U23*V23</f>
        <v>0</v>
      </c>
      <c r="X23" s="153">
        <f aca="true" t="shared" si="9" ref="X23:X49">W23+U23</f>
        <v>0</v>
      </c>
      <c r="Y23" s="261">
        <f t="shared" si="5"/>
        <v>0</v>
      </c>
      <c r="Z23" s="261"/>
      <c r="AA23" s="146" t="str">
        <f t="shared" si="6"/>
        <v>sf</v>
      </c>
      <c r="AB23" s="13"/>
      <c r="AH23" s="7"/>
      <c r="AI23" s="8"/>
    </row>
    <row r="24" spans="1:28" ht="15" customHeight="1" thickBot="1">
      <c r="A24" s="82">
        <v>3</v>
      </c>
      <c r="B24" s="273"/>
      <c r="C24" s="263"/>
      <c r="D24" s="263"/>
      <c r="E24" s="263"/>
      <c r="F24" s="94">
        <v>0</v>
      </c>
      <c r="G24" s="95" t="s">
        <v>21</v>
      </c>
      <c r="H24" s="83">
        <v>0</v>
      </c>
      <c r="I24" s="84" t="s">
        <v>22</v>
      </c>
      <c r="J24" s="75">
        <f t="shared" si="0"/>
        <v>0</v>
      </c>
      <c r="K24" s="85">
        <v>0</v>
      </c>
      <c r="L24" s="77">
        <f t="shared" si="1"/>
        <v>0</v>
      </c>
      <c r="M24" s="83">
        <v>0</v>
      </c>
      <c r="N24" s="84" t="s">
        <v>21</v>
      </c>
      <c r="O24" s="85">
        <v>0</v>
      </c>
      <c r="P24" s="77">
        <f t="shared" si="2"/>
        <v>0</v>
      </c>
      <c r="Q24" s="83">
        <v>0</v>
      </c>
      <c r="R24" s="84" t="s">
        <v>21</v>
      </c>
      <c r="S24" s="85">
        <v>0</v>
      </c>
      <c r="T24" s="77">
        <f t="shared" si="3"/>
        <v>0</v>
      </c>
      <c r="U24" s="78">
        <f t="shared" si="7"/>
        <v>0</v>
      </c>
      <c r="V24" s="79">
        <f t="shared" si="4"/>
        <v>0</v>
      </c>
      <c r="W24" s="78">
        <f t="shared" si="8"/>
        <v>0</v>
      </c>
      <c r="X24" s="153">
        <f t="shared" si="9"/>
        <v>0</v>
      </c>
      <c r="Y24" s="261">
        <f t="shared" si="5"/>
        <v>0</v>
      </c>
      <c r="Z24" s="261"/>
      <c r="AA24" s="146" t="str">
        <f t="shared" si="6"/>
        <v>sf</v>
      </c>
      <c r="AB24" s="13"/>
    </row>
    <row r="25" spans="1:28" ht="15" customHeight="1" thickBot="1">
      <c r="A25" s="82">
        <v>4</v>
      </c>
      <c r="B25" s="262"/>
      <c r="C25" s="263"/>
      <c r="D25" s="263"/>
      <c r="E25" s="263"/>
      <c r="F25" s="94">
        <v>0</v>
      </c>
      <c r="G25" s="95" t="s">
        <v>21</v>
      </c>
      <c r="H25" s="83">
        <v>0</v>
      </c>
      <c r="I25" s="84" t="s">
        <v>22</v>
      </c>
      <c r="J25" s="75">
        <f t="shared" si="0"/>
        <v>0</v>
      </c>
      <c r="K25" s="85">
        <v>0</v>
      </c>
      <c r="L25" s="77">
        <f t="shared" si="1"/>
        <v>0</v>
      </c>
      <c r="M25" s="83">
        <v>0</v>
      </c>
      <c r="N25" s="84" t="s">
        <v>21</v>
      </c>
      <c r="O25" s="85">
        <v>0</v>
      </c>
      <c r="P25" s="77">
        <f t="shared" si="2"/>
        <v>0</v>
      </c>
      <c r="Q25" s="83">
        <v>0</v>
      </c>
      <c r="R25" s="84" t="s">
        <v>21</v>
      </c>
      <c r="S25" s="85">
        <v>0</v>
      </c>
      <c r="T25" s="77">
        <f t="shared" si="3"/>
        <v>0</v>
      </c>
      <c r="U25" s="78">
        <f t="shared" si="7"/>
        <v>0</v>
      </c>
      <c r="V25" s="79">
        <f t="shared" si="4"/>
        <v>0</v>
      </c>
      <c r="W25" s="78">
        <f t="shared" si="8"/>
        <v>0</v>
      </c>
      <c r="X25" s="153">
        <f t="shared" si="9"/>
        <v>0</v>
      </c>
      <c r="Y25" s="261">
        <f t="shared" si="5"/>
        <v>0</v>
      </c>
      <c r="Z25" s="261"/>
      <c r="AA25" s="146" t="str">
        <f t="shared" si="6"/>
        <v>sf</v>
      </c>
      <c r="AB25" s="13"/>
    </row>
    <row r="26" spans="1:35" ht="15" customHeight="1" thickBot="1">
      <c r="A26" s="82">
        <v>5</v>
      </c>
      <c r="B26" s="273"/>
      <c r="C26" s="263"/>
      <c r="D26" s="263"/>
      <c r="E26" s="263"/>
      <c r="F26" s="94">
        <v>0</v>
      </c>
      <c r="G26" s="95" t="s">
        <v>21</v>
      </c>
      <c r="H26" s="83">
        <v>0</v>
      </c>
      <c r="I26" s="84" t="s">
        <v>22</v>
      </c>
      <c r="J26" s="75">
        <f t="shared" si="0"/>
        <v>0</v>
      </c>
      <c r="K26" s="85">
        <v>0</v>
      </c>
      <c r="L26" s="77">
        <f t="shared" si="1"/>
        <v>0</v>
      </c>
      <c r="M26" s="83">
        <v>0</v>
      </c>
      <c r="N26" s="84" t="s">
        <v>21</v>
      </c>
      <c r="O26" s="85">
        <v>0</v>
      </c>
      <c r="P26" s="77">
        <f t="shared" si="2"/>
        <v>0</v>
      </c>
      <c r="Q26" s="83">
        <v>0</v>
      </c>
      <c r="R26" s="84" t="s">
        <v>21</v>
      </c>
      <c r="S26" s="85">
        <v>0</v>
      </c>
      <c r="T26" s="77">
        <f t="shared" si="3"/>
        <v>0</v>
      </c>
      <c r="U26" s="78">
        <f t="shared" si="7"/>
        <v>0</v>
      </c>
      <c r="V26" s="79">
        <f t="shared" si="4"/>
        <v>0</v>
      </c>
      <c r="W26" s="78">
        <f t="shared" si="8"/>
        <v>0</v>
      </c>
      <c r="X26" s="153">
        <f t="shared" si="9"/>
        <v>0</v>
      </c>
      <c r="Y26" s="261">
        <f t="shared" si="5"/>
        <v>0</v>
      </c>
      <c r="Z26" s="261"/>
      <c r="AA26" s="146" t="str">
        <f t="shared" si="6"/>
        <v>sf</v>
      </c>
      <c r="AB26" s="13"/>
      <c r="AI26" s="6"/>
    </row>
    <row r="27" spans="1:35" ht="15" customHeight="1" thickBot="1">
      <c r="A27" s="82">
        <v>6</v>
      </c>
      <c r="B27" s="262"/>
      <c r="C27" s="263"/>
      <c r="D27" s="263"/>
      <c r="E27" s="263"/>
      <c r="F27" s="94">
        <v>0</v>
      </c>
      <c r="G27" s="133" t="s">
        <v>21</v>
      </c>
      <c r="H27" s="83">
        <v>0</v>
      </c>
      <c r="I27" s="84" t="s">
        <v>22</v>
      </c>
      <c r="J27" s="75">
        <f t="shared" si="0"/>
        <v>0</v>
      </c>
      <c r="K27" s="85">
        <v>0</v>
      </c>
      <c r="L27" s="77">
        <f t="shared" si="1"/>
        <v>0</v>
      </c>
      <c r="M27" s="83">
        <v>0</v>
      </c>
      <c r="N27" s="84" t="s">
        <v>21</v>
      </c>
      <c r="O27" s="85">
        <v>0</v>
      </c>
      <c r="P27" s="77">
        <f t="shared" si="2"/>
        <v>0</v>
      </c>
      <c r="Q27" s="83">
        <v>0</v>
      </c>
      <c r="R27" s="84" t="s">
        <v>21</v>
      </c>
      <c r="S27" s="85">
        <v>0</v>
      </c>
      <c r="T27" s="77">
        <f t="shared" si="3"/>
        <v>0</v>
      </c>
      <c r="U27" s="78">
        <f>+T27+P27+L27</f>
        <v>0</v>
      </c>
      <c r="V27" s="79">
        <f t="shared" si="4"/>
        <v>0</v>
      </c>
      <c r="W27" s="78">
        <f>U27*V27</f>
        <v>0</v>
      </c>
      <c r="X27" s="153">
        <f>W27+U27</f>
        <v>0</v>
      </c>
      <c r="Y27" s="261">
        <f t="shared" si="5"/>
        <v>0</v>
      </c>
      <c r="Z27" s="261"/>
      <c r="AA27" s="146" t="str">
        <f t="shared" si="6"/>
        <v>sf</v>
      </c>
      <c r="AB27" s="13"/>
      <c r="AI27" s="6"/>
    </row>
    <row r="28" spans="1:35" ht="15" customHeight="1" thickBot="1">
      <c r="A28" s="87">
        <v>6</v>
      </c>
      <c r="B28" s="274" t="s">
        <v>14</v>
      </c>
      <c r="C28" s="274"/>
      <c r="D28" s="274"/>
      <c r="E28" s="274"/>
      <c r="F28" s="89"/>
      <c r="G28" s="89"/>
      <c r="H28" s="88"/>
      <c r="I28" s="88"/>
      <c r="J28" s="88"/>
      <c r="K28" s="88"/>
      <c r="L28" s="88"/>
      <c r="M28" s="88"/>
      <c r="N28" s="88"/>
      <c r="O28" s="88"/>
      <c r="P28" s="88"/>
      <c r="Q28" s="88"/>
      <c r="R28" s="88"/>
      <c r="S28" s="88"/>
      <c r="T28" s="88"/>
      <c r="U28" s="88"/>
      <c r="V28" s="88"/>
      <c r="W28" s="88"/>
      <c r="X28" s="154"/>
      <c r="Y28" s="156"/>
      <c r="Z28" s="157"/>
      <c r="AA28" s="155"/>
      <c r="AB28" s="13"/>
      <c r="AI28" s="8"/>
    </row>
    <row r="29" spans="1:30" ht="15" customHeight="1" thickBot="1">
      <c r="A29" s="82">
        <v>7</v>
      </c>
      <c r="B29" s="273"/>
      <c r="C29" s="263"/>
      <c r="D29" s="263"/>
      <c r="E29" s="263"/>
      <c r="F29" s="94">
        <v>0</v>
      </c>
      <c r="G29" s="95" t="s">
        <v>21</v>
      </c>
      <c r="H29" s="73">
        <v>0</v>
      </c>
      <c r="I29" s="74" t="s">
        <v>22</v>
      </c>
      <c r="J29" s="75">
        <f aca="true" t="shared" si="10" ref="J29:J42">IF(H29&lt;&gt;0,F29/H29,0)</f>
        <v>0</v>
      </c>
      <c r="K29" s="76">
        <v>0</v>
      </c>
      <c r="L29" s="77">
        <f aca="true" t="shared" si="11" ref="L29:L49">K29*H29</f>
        <v>0</v>
      </c>
      <c r="M29" s="86">
        <v>0</v>
      </c>
      <c r="N29" s="84" t="s">
        <v>21</v>
      </c>
      <c r="O29" s="76">
        <v>0</v>
      </c>
      <c r="P29" s="77">
        <f aca="true" t="shared" si="12" ref="P29:P48">O29*M29</f>
        <v>0</v>
      </c>
      <c r="Q29" s="86">
        <v>0</v>
      </c>
      <c r="R29" s="84" t="s">
        <v>21</v>
      </c>
      <c r="S29" s="76">
        <v>0</v>
      </c>
      <c r="T29" s="77">
        <f aca="true" t="shared" si="13" ref="T29:T49">S29*Q29</f>
        <v>0</v>
      </c>
      <c r="U29" s="78">
        <f t="shared" si="7"/>
        <v>0</v>
      </c>
      <c r="V29" s="79">
        <f aca="true" t="shared" si="14" ref="V29:V42">SUM($T$10+$T$8+$T$6)</f>
        <v>0</v>
      </c>
      <c r="W29" s="78">
        <f t="shared" si="8"/>
        <v>0</v>
      </c>
      <c r="X29" s="153">
        <f t="shared" si="9"/>
        <v>0</v>
      </c>
      <c r="Y29" s="261">
        <f aca="true" t="shared" si="15" ref="Y29:Y42">IF(F29=0,0,X29/F29)</f>
        <v>0</v>
      </c>
      <c r="Z29" s="261"/>
      <c r="AA29" s="146" t="str">
        <f aca="true" t="shared" si="16" ref="AA29:AA42">+G29</f>
        <v>sf</v>
      </c>
      <c r="AB29" s="13"/>
      <c r="AD29" s="14"/>
    </row>
    <row r="30" spans="1:34" ht="15" customHeight="1" thickBot="1">
      <c r="A30" s="82">
        <v>8</v>
      </c>
      <c r="B30" s="273"/>
      <c r="C30" s="263"/>
      <c r="D30" s="263"/>
      <c r="E30" s="263"/>
      <c r="F30" s="94">
        <v>0</v>
      </c>
      <c r="G30" s="95" t="s">
        <v>21</v>
      </c>
      <c r="H30" s="73">
        <v>0</v>
      </c>
      <c r="I30" s="74" t="s">
        <v>22</v>
      </c>
      <c r="J30" s="75">
        <f t="shared" si="10"/>
        <v>0</v>
      </c>
      <c r="K30" s="76">
        <v>0</v>
      </c>
      <c r="L30" s="77">
        <f t="shared" si="11"/>
        <v>0</v>
      </c>
      <c r="M30" s="86">
        <v>0</v>
      </c>
      <c r="N30" s="84" t="s">
        <v>21</v>
      </c>
      <c r="O30" s="76">
        <v>0</v>
      </c>
      <c r="P30" s="77">
        <f t="shared" si="12"/>
        <v>0</v>
      </c>
      <c r="Q30" s="86">
        <v>0</v>
      </c>
      <c r="R30" s="84" t="s">
        <v>21</v>
      </c>
      <c r="S30" s="76">
        <v>0</v>
      </c>
      <c r="T30" s="77">
        <f t="shared" si="13"/>
        <v>0</v>
      </c>
      <c r="U30" s="78">
        <f t="shared" si="7"/>
        <v>0</v>
      </c>
      <c r="V30" s="79">
        <f t="shared" si="14"/>
        <v>0</v>
      </c>
      <c r="W30" s="78">
        <f t="shared" si="8"/>
        <v>0</v>
      </c>
      <c r="X30" s="153">
        <f t="shared" si="9"/>
        <v>0</v>
      </c>
      <c r="Y30" s="261">
        <f t="shared" si="15"/>
        <v>0</v>
      </c>
      <c r="Z30" s="261"/>
      <c r="AA30" s="146" t="str">
        <f t="shared" si="16"/>
        <v>sf</v>
      </c>
      <c r="AB30" s="13"/>
      <c r="AD30" s="14"/>
      <c r="AH30" s="6"/>
    </row>
    <row r="31" spans="1:34" ht="15" customHeight="1" thickBot="1">
      <c r="A31" s="82">
        <v>9</v>
      </c>
      <c r="B31" s="273"/>
      <c r="C31" s="263"/>
      <c r="D31" s="263"/>
      <c r="E31" s="263"/>
      <c r="F31" s="94">
        <v>0</v>
      </c>
      <c r="G31" s="95" t="s">
        <v>21</v>
      </c>
      <c r="H31" s="73">
        <v>0</v>
      </c>
      <c r="I31" s="74" t="s">
        <v>22</v>
      </c>
      <c r="J31" s="75">
        <f t="shared" si="10"/>
        <v>0</v>
      </c>
      <c r="K31" s="76">
        <v>0</v>
      </c>
      <c r="L31" s="77">
        <f t="shared" si="11"/>
        <v>0</v>
      </c>
      <c r="M31" s="86">
        <v>0</v>
      </c>
      <c r="N31" s="84" t="s">
        <v>21</v>
      </c>
      <c r="O31" s="76">
        <v>0</v>
      </c>
      <c r="P31" s="77">
        <f t="shared" si="12"/>
        <v>0</v>
      </c>
      <c r="Q31" s="86">
        <v>0</v>
      </c>
      <c r="R31" s="84" t="s">
        <v>21</v>
      </c>
      <c r="S31" s="76">
        <v>0</v>
      </c>
      <c r="T31" s="77">
        <f t="shared" si="13"/>
        <v>0</v>
      </c>
      <c r="U31" s="78">
        <f t="shared" si="7"/>
        <v>0</v>
      </c>
      <c r="V31" s="79">
        <f t="shared" si="14"/>
        <v>0</v>
      </c>
      <c r="W31" s="78">
        <f t="shared" si="8"/>
        <v>0</v>
      </c>
      <c r="X31" s="153">
        <f t="shared" si="9"/>
        <v>0</v>
      </c>
      <c r="Y31" s="261">
        <f t="shared" si="15"/>
        <v>0</v>
      </c>
      <c r="Z31" s="261"/>
      <c r="AA31" s="146" t="str">
        <f t="shared" si="16"/>
        <v>sf</v>
      </c>
      <c r="AB31" s="13"/>
      <c r="AH31" s="7"/>
    </row>
    <row r="32" spans="1:28" ht="15" customHeight="1" thickBot="1">
      <c r="A32" s="82">
        <v>10</v>
      </c>
      <c r="B32" s="273"/>
      <c r="C32" s="263"/>
      <c r="D32" s="263"/>
      <c r="E32" s="263"/>
      <c r="F32" s="94">
        <v>0</v>
      </c>
      <c r="G32" s="95" t="s">
        <v>21</v>
      </c>
      <c r="H32" s="73">
        <v>0</v>
      </c>
      <c r="I32" s="74" t="s">
        <v>22</v>
      </c>
      <c r="J32" s="75">
        <f t="shared" si="10"/>
        <v>0</v>
      </c>
      <c r="K32" s="76">
        <v>0</v>
      </c>
      <c r="L32" s="77">
        <f t="shared" si="11"/>
        <v>0</v>
      </c>
      <c r="M32" s="86">
        <v>0</v>
      </c>
      <c r="N32" s="84" t="s">
        <v>21</v>
      </c>
      <c r="O32" s="76">
        <v>0</v>
      </c>
      <c r="P32" s="77">
        <f t="shared" si="12"/>
        <v>0</v>
      </c>
      <c r="Q32" s="86">
        <v>0</v>
      </c>
      <c r="R32" s="84" t="s">
        <v>21</v>
      </c>
      <c r="S32" s="76">
        <v>0</v>
      </c>
      <c r="T32" s="77">
        <f t="shared" si="13"/>
        <v>0</v>
      </c>
      <c r="U32" s="78">
        <f t="shared" si="7"/>
        <v>0</v>
      </c>
      <c r="V32" s="79">
        <f t="shared" si="14"/>
        <v>0</v>
      </c>
      <c r="W32" s="78">
        <f t="shared" si="8"/>
        <v>0</v>
      </c>
      <c r="X32" s="153">
        <f t="shared" si="9"/>
        <v>0</v>
      </c>
      <c r="Y32" s="261">
        <f t="shared" si="15"/>
        <v>0</v>
      </c>
      <c r="Z32" s="261"/>
      <c r="AA32" s="146" t="str">
        <f t="shared" si="16"/>
        <v>sf</v>
      </c>
      <c r="AB32" s="13"/>
    </row>
    <row r="33" spans="1:30" ht="15" customHeight="1" thickBot="1">
      <c r="A33" s="82">
        <v>11</v>
      </c>
      <c r="B33" s="273"/>
      <c r="C33" s="263"/>
      <c r="D33" s="263"/>
      <c r="E33" s="263"/>
      <c r="F33" s="94">
        <v>0</v>
      </c>
      <c r="G33" s="95" t="s">
        <v>21</v>
      </c>
      <c r="H33" s="73">
        <v>0</v>
      </c>
      <c r="I33" s="74" t="s">
        <v>22</v>
      </c>
      <c r="J33" s="75">
        <f t="shared" si="10"/>
        <v>0</v>
      </c>
      <c r="K33" s="76">
        <v>0</v>
      </c>
      <c r="L33" s="77">
        <f t="shared" si="11"/>
        <v>0</v>
      </c>
      <c r="M33" s="86">
        <v>0</v>
      </c>
      <c r="N33" s="84" t="s">
        <v>21</v>
      </c>
      <c r="O33" s="76">
        <v>0</v>
      </c>
      <c r="P33" s="77">
        <f t="shared" si="12"/>
        <v>0</v>
      </c>
      <c r="Q33" s="86">
        <v>0</v>
      </c>
      <c r="R33" s="84" t="s">
        <v>21</v>
      </c>
      <c r="S33" s="76">
        <v>0</v>
      </c>
      <c r="T33" s="77">
        <f t="shared" si="13"/>
        <v>0</v>
      </c>
      <c r="U33" s="78">
        <f t="shared" si="7"/>
        <v>0</v>
      </c>
      <c r="V33" s="79">
        <f t="shared" si="14"/>
        <v>0</v>
      </c>
      <c r="W33" s="78">
        <f t="shared" si="8"/>
        <v>0</v>
      </c>
      <c r="X33" s="153">
        <f t="shared" si="9"/>
        <v>0</v>
      </c>
      <c r="Y33" s="261">
        <f t="shared" si="15"/>
        <v>0</v>
      </c>
      <c r="Z33" s="261"/>
      <c r="AA33" s="146" t="str">
        <f t="shared" si="16"/>
        <v>sf</v>
      </c>
      <c r="AB33" s="13"/>
      <c r="AD33" s="14"/>
    </row>
    <row r="34" spans="1:30" ht="15" customHeight="1" thickBot="1">
      <c r="A34" s="82">
        <v>12</v>
      </c>
      <c r="B34" s="273"/>
      <c r="C34" s="263"/>
      <c r="D34" s="263"/>
      <c r="E34" s="263"/>
      <c r="F34" s="94">
        <v>0</v>
      </c>
      <c r="G34" s="95" t="s">
        <v>21</v>
      </c>
      <c r="H34" s="73">
        <v>0</v>
      </c>
      <c r="I34" s="74" t="s">
        <v>22</v>
      </c>
      <c r="J34" s="75">
        <f t="shared" si="10"/>
        <v>0</v>
      </c>
      <c r="K34" s="76">
        <v>0</v>
      </c>
      <c r="L34" s="77">
        <f t="shared" si="11"/>
        <v>0</v>
      </c>
      <c r="M34" s="86">
        <v>0</v>
      </c>
      <c r="N34" s="84" t="s">
        <v>21</v>
      </c>
      <c r="O34" s="76">
        <v>0</v>
      </c>
      <c r="P34" s="77">
        <f t="shared" si="12"/>
        <v>0</v>
      </c>
      <c r="Q34" s="86">
        <v>0</v>
      </c>
      <c r="R34" s="84" t="s">
        <v>21</v>
      </c>
      <c r="S34" s="76">
        <v>0</v>
      </c>
      <c r="T34" s="77">
        <f>S34*Q34</f>
        <v>0</v>
      </c>
      <c r="U34" s="78">
        <f>+T34+P34+L34</f>
        <v>0</v>
      </c>
      <c r="V34" s="79">
        <f t="shared" si="14"/>
        <v>0</v>
      </c>
      <c r="W34" s="78">
        <f>U34*V34</f>
        <v>0</v>
      </c>
      <c r="X34" s="153">
        <f>W34+U34</f>
        <v>0</v>
      </c>
      <c r="Y34" s="261">
        <f t="shared" si="15"/>
        <v>0</v>
      </c>
      <c r="Z34" s="261"/>
      <c r="AA34" s="146" t="str">
        <f t="shared" si="16"/>
        <v>sf</v>
      </c>
      <c r="AB34" s="13"/>
      <c r="AD34" s="14"/>
    </row>
    <row r="35" spans="1:30" ht="15" customHeight="1" thickBot="1">
      <c r="A35" s="82">
        <v>13</v>
      </c>
      <c r="B35" s="273"/>
      <c r="C35" s="263"/>
      <c r="D35" s="263"/>
      <c r="E35" s="263"/>
      <c r="F35" s="94">
        <v>0</v>
      </c>
      <c r="G35" s="95" t="s">
        <v>21</v>
      </c>
      <c r="H35" s="73">
        <v>0</v>
      </c>
      <c r="I35" s="74" t="s">
        <v>22</v>
      </c>
      <c r="J35" s="75">
        <f t="shared" si="10"/>
        <v>0</v>
      </c>
      <c r="K35" s="76">
        <v>0</v>
      </c>
      <c r="L35" s="77">
        <f t="shared" si="11"/>
        <v>0</v>
      </c>
      <c r="M35" s="86">
        <v>0</v>
      </c>
      <c r="N35" s="84" t="s">
        <v>21</v>
      </c>
      <c r="O35" s="76">
        <v>0</v>
      </c>
      <c r="P35" s="77">
        <f t="shared" si="12"/>
        <v>0</v>
      </c>
      <c r="Q35" s="86">
        <v>0</v>
      </c>
      <c r="R35" s="84" t="s">
        <v>21</v>
      </c>
      <c r="S35" s="76">
        <v>0</v>
      </c>
      <c r="T35" s="77">
        <f t="shared" si="13"/>
        <v>0</v>
      </c>
      <c r="U35" s="78">
        <f t="shared" si="7"/>
        <v>0</v>
      </c>
      <c r="V35" s="79">
        <f t="shared" si="14"/>
        <v>0</v>
      </c>
      <c r="W35" s="78">
        <f t="shared" si="8"/>
        <v>0</v>
      </c>
      <c r="X35" s="153">
        <f t="shared" si="9"/>
        <v>0</v>
      </c>
      <c r="Y35" s="261">
        <f t="shared" si="15"/>
        <v>0</v>
      </c>
      <c r="Z35" s="261"/>
      <c r="AA35" s="146" t="str">
        <f t="shared" si="16"/>
        <v>sf</v>
      </c>
      <c r="AB35" s="13"/>
      <c r="AD35" s="14"/>
    </row>
    <row r="36" spans="1:28" ht="15" customHeight="1" thickBot="1">
      <c r="A36" s="82">
        <v>14</v>
      </c>
      <c r="B36" s="273"/>
      <c r="C36" s="263"/>
      <c r="D36" s="263"/>
      <c r="E36" s="263"/>
      <c r="F36" s="94">
        <v>0</v>
      </c>
      <c r="G36" s="95" t="s">
        <v>21</v>
      </c>
      <c r="H36" s="73">
        <v>0</v>
      </c>
      <c r="I36" s="74" t="s">
        <v>22</v>
      </c>
      <c r="J36" s="75">
        <f t="shared" si="10"/>
        <v>0</v>
      </c>
      <c r="K36" s="76">
        <v>0</v>
      </c>
      <c r="L36" s="77">
        <f t="shared" si="11"/>
        <v>0</v>
      </c>
      <c r="M36" s="86">
        <v>0</v>
      </c>
      <c r="N36" s="84" t="s">
        <v>21</v>
      </c>
      <c r="O36" s="76">
        <v>0</v>
      </c>
      <c r="P36" s="77">
        <f t="shared" si="12"/>
        <v>0</v>
      </c>
      <c r="Q36" s="86">
        <v>0</v>
      </c>
      <c r="R36" s="84" t="s">
        <v>21</v>
      </c>
      <c r="S36" s="76">
        <v>0</v>
      </c>
      <c r="T36" s="77">
        <f t="shared" si="13"/>
        <v>0</v>
      </c>
      <c r="U36" s="78">
        <f t="shared" si="7"/>
        <v>0</v>
      </c>
      <c r="V36" s="79">
        <f t="shared" si="14"/>
        <v>0</v>
      </c>
      <c r="W36" s="78">
        <f t="shared" si="8"/>
        <v>0</v>
      </c>
      <c r="X36" s="153">
        <f t="shared" si="9"/>
        <v>0</v>
      </c>
      <c r="Y36" s="261">
        <f t="shared" si="15"/>
        <v>0</v>
      </c>
      <c r="Z36" s="261"/>
      <c r="AA36" s="146" t="str">
        <f t="shared" si="16"/>
        <v>sf</v>
      </c>
      <c r="AB36" s="13"/>
    </row>
    <row r="37" spans="1:28" ht="15" customHeight="1" thickBot="1">
      <c r="A37" s="82">
        <v>15</v>
      </c>
      <c r="B37" s="273"/>
      <c r="C37" s="263"/>
      <c r="D37" s="263"/>
      <c r="E37" s="263"/>
      <c r="F37" s="94">
        <v>0</v>
      </c>
      <c r="G37" s="95" t="s">
        <v>21</v>
      </c>
      <c r="H37" s="73">
        <v>0</v>
      </c>
      <c r="I37" s="74" t="s">
        <v>22</v>
      </c>
      <c r="J37" s="75">
        <f t="shared" si="10"/>
        <v>0</v>
      </c>
      <c r="K37" s="76">
        <v>0</v>
      </c>
      <c r="L37" s="77">
        <f t="shared" si="11"/>
        <v>0</v>
      </c>
      <c r="M37" s="86">
        <v>0</v>
      </c>
      <c r="N37" s="84" t="s">
        <v>21</v>
      </c>
      <c r="O37" s="76">
        <v>0</v>
      </c>
      <c r="P37" s="77">
        <f t="shared" si="12"/>
        <v>0</v>
      </c>
      <c r="Q37" s="86">
        <v>0</v>
      </c>
      <c r="R37" s="84" t="s">
        <v>21</v>
      </c>
      <c r="S37" s="76">
        <v>0</v>
      </c>
      <c r="T37" s="77">
        <f t="shared" si="13"/>
        <v>0</v>
      </c>
      <c r="U37" s="78">
        <f t="shared" si="7"/>
        <v>0</v>
      </c>
      <c r="V37" s="79">
        <f t="shared" si="14"/>
        <v>0</v>
      </c>
      <c r="W37" s="78">
        <f t="shared" si="8"/>
        <v>0</v>
      </c>
      <c r="X37" s="153">
        <f t="shared" si="9"/>
        <v>0</v>
      </c>
      <c r="Y37" s="261">
        <f t="shared" si="15"/>
        <v>0</v>
      </c>
      <c r="Z37" s="261"/>
      <c r="AA37" s="146" t="str">
        <f t="shared" si="16"/>
        <v>sf</v>
      </c>
      <c r="AB37" s="13"/>
    </row>
    <row r="38" spans="1:30" ht="15" customHeight="1" thickBot="1">
      <c r="A38" s="82">
        <v>16</v>
      </c>
      <c r="B38" s="273"/>
      <c r="C38" s="263"/>
      <c r="D38" s="263"/>
      <c r="E38" s="263"/>
      <c r="F38" s="94">
        <v>0</v>
      </c>
      <c r="G38" s="95" t="s">
        <v>21</v>
      </c>
      <c r="H38" s="73">
        <v>0</v>
      </c>
      <c r="I38" s="74" t="s">
        <v>22</v>
      </c>
      <c r="J38" s="75">
        <f t="shared" si="10"/>
        <v>0</v>
      </c>
      <c r="K38" s="76">
        <v>0</v>
      </c>
      <c r="L38" s="77">
        <f t="shared" si="11"/>
        <v>0</v>
      </c>
      <c r="M38" s="86">
        <v>0</v>
      </c>
      <c r="N38" s="84" t="s">
        <v>21</v>
      </c>
      <c r="O38" s="76">
        <v>0</v>
      </c>
      <c r="P38" s="77">
        <f t="shared" si="12"/>
        <v>0</v>
      </c>
      <c r="Q38" s="86">
        <v>0</v>
      </c>
      <c r="R38" s="84" t="s">
        <v>21</v>
      </c>
      <c r="S38" s="76">
        <v>0</v>
      </c>
      <c r="T38" s="77">
        <f t="shared" si="13"/>
        <v>0</v>
      </c>
      <c r="U38" s="78">
        <f t="shared" si="7"/>
        <v>0</v>
      </c>
      <c r="V38" s="79">
        <f t="shared" si="14"/>
        <v>0</v>
      </c>
      <c r="W38" s="78">
        <f t="shared" si="8"/>
        <v>0</v>
      </c>
      <c r="X38" s="153">
        <f t="shared" si="9"/>
        <v>0</v>
      </c>
      <c r="Y38" s="261">
        <f t="shared" si="15"/>
        <v>0</v>
      </c>
      <c r="Z38" s="261"/>
      <c r="AA38" s="146" t="str">
        <f t="shared" si="16"/>
        <v>sf</v>
      </c>
      <c r="AB38" s="13"/>
      <c r="AD38" s="14"/>
    </row>
    <row r="39" spans="1:30" ht="15" customHeight="1" thickBot="1">
      <c r="A39" s="82">
        <v>17</v>
      </c>
      <c r="B39" s="273"/>
      <c r="C39" s="263"/>
      <c r="D39" s="263"/>
      <c r="E39" s="263"/>
      <c r="F39" s="94">
        <v>0</v>
      </c>
      <c r="G39" s="95" t="s">
        <v>21</v>
      </c>
      <c r="H39" s="73">
        <v>0</v>
      </c>
      <c r="I39" s="74" t="s">
        <v>22</v>
      </c>
      <c r="J39" s="75">
        <f t="shared" si="10"/>
        <v>0</v>
      </c>
      <c r="K39" s="76">
        <v>0</v>
      </c>
      <c r="L39" s="77">
        <f t="shared" si="11"/>
        <v>0</v>
      </c>
      <c r="M39" s="86">
        <v>0</v>
      </c>
      <c r="N39" s="84" t="s">
        <v>21</v>
      </c>
      <c r="O39" s="76">
        <v>0</v>
      </c>
      <c r="P39" s="77">
        <f t="shared" si="12"/>
        <v>0</v>
      </c>
      <c r="Q39" s="86">
        <v>0</v>
      </c>
      <c r="R39" s="84" t="s">
        <v>21</v>
      </c>
      <c r="S39" s="76">
        <v>0</v>
      </c>
      <c r="T39" s="77">
        <f t="shared" si="13"/>
        <v>0</v>
      </c>
      <c r="U39" s="78">
        <f t="shared" si="7"/>
        <v>0</v>
      </c>
      <c r="V39" s="79">
        <f t="shared" si="14"/>
        <v>0</v>
      </c>
      <c r="W39" s="78">
        <f t="shared" si="8"/>
        <v>0</v>
      </c>
      <c r="X39" s="153">
        <f t="shared" si="9"/>
        <v>0</v>
      </c>
      <c r="Y39" s="261">
        <f t="shared" si="15"/>
        <v>0</v>
      </c>
      <c r="Z39" s="261"/>
      <c r="AA39" s="146" t="str">
        <f t="shared" si="16"/>
        <v>sf</v>
      </c>
      <c r="AB39" s="13"/>
      <c r="AD39" s="14"/>
    </row>
    <row r="40" spans="1:28" ht="15" customHeight="1" thickBot="1">
      <c r="A40" s="82">
        <v>18</v>
      </c>
      <c r="B40" s="273"/>
      <c r="C40" s="263"/>
      <c r="D40" s="263"/>
      <c r="E40" s="263"/>
      <c r="F40" s="94">
        <v>0</v>
      </c>
      <c r="G40" s="95" t="s">
        <v>21</v>
      </c>
      <c r="H40" s="73">
        <v>0.001</v>
      </c>
      <c r="I40" s="74" t="s">
        <v>22</v>
      </c>
      <c r="J40" s="75">
        <f t="shared" si="10"/>
        <v>0</v>
      </c>
      <c r="K40" s="76">
        <v>0.001</v>
      </c>
      <c r="L40" s="77">
        <f t="shared" si="11"/>
        <v>1E-06</v>
      </c>
      <c r="M40" s="86">
        <v>0</v>
      </c>
      <c r="N40" s="84" t="s">
        <v>21</v>
      </c>
      <c r="O40" s="76">
        <v>0</v>
      </c>
      <c r="P40" s="77">
        <f t="shared" si="12"/>
        <v>0</v>
      </c>
      <c r="Q40" s="86">
        <v>0</v>
      </c>
      <c r="R40" s="84" t="s">
        <v>21</v>
      </c>
      <c r="S40" s="76">
        <v>0</v>
      </c>
      <c r="T40" s="77">
        <f t="shared" si="13"/>
        <v>0</v>
      </c>
      <c r="U40" s="78">
        <f t="shared" si="7"/>
        <v>1E-06</v>
      </c>
      <c r="V40" s="79">
        <f t="shared" si="14"/>
        <v>0</v>
      </c>
      <c r="W40" s="78">
        <f t="shared" si="8"/>
        <v>0</v>
      </c>
      <c r="X40" s="153">
        <f t="shared" si="9"/>
        <v>1E-06</v>
      </c>
      <c r="Y40" s="261">
        <f t="shared" si="15"/>
        <v>0</v>
      </c>
      <c r="Z40" s="261"/>
      <c r="AA40" s="146" t="str">
        <f t="shared" si="16"/>
        <v>sf</v>
      </c>
      <c r="AB40" s="13"/>
    </row>
    <row r="41" spans="1:28" ht="15" customHeight="1" thickBot="1">
      <c r="A41" s="82">
        <v>19</v>
      </c>
      <c r="B41" s="273"/>
      <c r="C41" s="263"/>
      <c r="D41" s="263"/>
      <c r="E41" s="263"/>
      <c r="F41" s="94">
        <v>0</v>
      </c>
      <c r="G41" s="95" t="s">
        <v>21</v>
      </c>
      <c r="H41" s="73">
        <v>0</v>
      </c>
      <c r="I41" s="74" t="s">
        <v>22</v>
      </c>
      <c r="J41" s="75">
        <f t="shared" si="10"/>
        <v>0</v>
      </c>
      <c r="K41" s="76">
        <v>0.001</v>
      </c>
      <c r="L41" s="77">
        <f>K41*H41</f>
        <v>0</v>
      </c>
      <c r="M41" s="86">
        <v>0</v>
      </c>
      <c r="N41" s="84" t="s">
        <v>21</v>
      </c>
      <c r="O41" s="76">
        <v>0</v>
      </c>
      <c r="P41" s="77">
        <f>O41*M41</f>
        <v>0</v>
      </c>
      <c r="Q41" s="86">
        <v>0</v>
      </c>
      <c r="R41" s="84" t="s">
        <v>21</v>
      </c>
      <c r="S41" s="76">
        <v>0</v>
      </c>
      <c r="T41" s="77">
        <f>S41*Q41</f>
        <v>0</v>
      </c>
      <c r="U41" s="78">
        <f>+T41+P41+L41</f>
        <v>0</v>
      </c>
      <c r="V41" s="79">
        <f t="shared" si="14"/>
        <v>0</v>
      </c>
      <c r="W41" s="78">
        <f>U41*V41</f>
        <v>0</v>
      </c>
      <c r="X41" s="153">
        <f>W41+U41</f>
        <v>0</v>
      </c>
      <c r="Y41" s="261">
        <f t="shared" si="15"/>
        <v>0</v>
      </c>
      <c r="Z41" s="261"/>
      <c r="AA41" s="146" t="str">
        <f t="shared" si="16"/>
        <v>sf</v>
      </c>
      <c r="AB41" s="13"/>
    </row>
    <row r="42" spans="1:28" ht="15" customHeight="1" thickBot="1">
      <c r="A42" s="82">
        <v>20</v>
      </c>
      <c r="B42" s="273"/>
      <c r="C42" s="263"/>
      <c r="D42" s="263"/>
      <c r="E42" s="263"/>
      <c r="F42" s="94">
        <v>0</v>
      </c>
      <c r="G42" s="95" t="s">
        <v>21</v>
      </c>
      <c r="H42" s="73">
        <v>0</v>
      </c>
      <c r="I42" s="74" t="s">
        <v>22</v>
      </c>
      <c r="J42" s="75">
        <f t="shared" si="10"/>
        <v>0</v>
      </c>
      <c r="K42" s="76">
        <v>0</v>
      </c>
      <c r="L42" s="77">
        <f t="shared" si="11"/>
        <v>0</v>
      </c>
      <c r="M42" s="86">
        <v>0</v>
      </c>
      <c r="N42" s="84" t="s">
        <v>21</v>
      </c>
      <c r="O42" s="76">
        <v>0</v>
      </c>
      <c r="P42" s="77">
        <f t="shared" si="12"/>
        <v>0</v>
      </c>
      <c r="Q42" s="86">
        <v>0</v>
      </c>
      <c r="R42" s="84" t="s">
        <v>21</v>
      </c>
      <c r="S42" s="76">
        <v>0</v>
      </c>
      <c r="T42" s="77">
        <f t="shared" si="13"/>
        <v>0</v>
      </c>
      <c r="U42" s="78">
        <f t="shared" si="7"/>
        <v>0</v>
      </c>
      <c r="V42" s="79">
        <f t="shared" si="14"/>
        <v>0</v>
      </c>
      <c r="W42" s="78">
        <f t="shared" si="8"/>
        <v>0</v>
      </c>
      <c r="X42" s="153">
        <f t="shared" si="9"/>
        <v>0</v>
      </c>
      <c r="Y42" s="261">
        <f t="shared" si="15"/>
        <v>0</v>
      </c>
      <c r="Z42" s="261"/>
      <c r="AA42" s="146" t="str">
        <f t="shared" si="16"/>
        <v>sf</v>
      </c>
      <c r="AB42" s="13"/>
    </row>
    <row r="43" spans="1:35" ht="15" customHeight="1" thickBot="1">
      <c r="A43" s="87">
        <v>21</v>
      </c>
      <c r="B43" s="274" t="s">
        <v>19</v>
      </c>
      <c r="C43" s="274"/>
      <c r="D43" s="274"/>
      <c r="E43" s="274"/>
      <c r="F43" s="89"/>
      <c r="G43" s="89"/>
      <c r="H43" s="88"/>
      <c r="I43" s="88"/>
      <c r="J43" s="88"/>
      <c r="K43" s="88"/>
      <c r="L43" s="88"/>
      <c r="M43" s="88"/>
      <c r="N43" s="88"/>
      <c r="O43" s="88"/>
      <c r="P43" s="88"/>
      <c r="Q43" s="88"/>
      <c r="R43" s="88"/>
      <c r="S43" s="88"/>
      <c r="T43" s="88"/>
      <c r="U43" s="88"/>
      <c r="V43" s="88"/>
      <c r="W43" s="88"/>
      <c r="X43" s="154"/>
      <c r="Y43" s="156"/>
      <c r="Z43" s="158"/>
      <c r="AA43" s="155"/>
      <c r="AB43" s="13"/>
      <c r="AE43" s="3"/>
      <c r="AF43" s="3"/>
      <c r="AG43" s="3"/>
      <c r="AH43" s="7"/>
      <c r="AI43" s="8"/>
    </row>
    <row r="44" spans="1:28" ht="15" customHeight="1" thickBot="1">
      <c r="A44" s="82">
        <v>21</v>
      </c>
      <c r="B44" s="273"/>
      <c r="C44" s="263"/>
      <c r="D44" s="263"/>
      <c r="E44" s="263"/>
      <c r="F44" s="94">
        <v>0</v>
      </c>
      <c r="G44" s="95" t="s">
        <v>21</v>
      </c>
      <c r="H44" s="73">
        <v>0</v>
      </c>
      <c r="I44" s="74" t="s">
        <v>22</v>
      </c>
      <c r="J44" s="75">
        <f aca="true" t="shared" si="17" ref="J44:J49">IF(H44&lt;&gt;0,F44/H44,0)</f>
        <v>0</v>
      </c>
      <c r="K44" s="76">
        <v>0</v>
      </c>
      <c r="L44" s="77">
        <f t="shared" si="11"/>
        <v>0</v>
      </c>
      <c r="M44" s="73">
        <v>0</v>
      </c>
      <c r="N44" s="84" t="s">
        <v>21</v>
      </c>
      <c r="O44" s="76">
        <v>0</v>
      </c>
      <c r="P44" s="77">
        <f t="shared" si="12"/>
        <v>0</v>
      </c>
      <c r="Q44" s="73">
        <v>0</v>
      </c>
      <c r="R44" s="84" t="s">
        <v>21</v>
      </c>
      <c r="S44" s="76">
        <v>0</v>
      </c>
      <c r="T44" s="77">
        <f t="shared" si="13"/>
        <v>0</v>
      </c>
      <c r="U44" s="78">
        <f t="shared" si="7"/>
        <v>0</v>
      </c>
      <c r="V44" s="79">
        <f aca="true" t="shared" si="18" ref="V44:V49">SUM($T$10+$T$8+$T$6)</f>
        <v>0</v>
      </c>
      <c r="W44" s="78">
        <f t="shared" si="8"/>
        <v>0</v>
      </c>
      <c r="X44" s="153">
        <f t="shared" si="9"/>
        <v>0</v>
      </c>
      <c r="Y44" s="261">
        <f aca="true" t="shared" si="19" ref="Y44:Y49">IF(F44=0,0,X44/F44)</f>
        <v>0</v>
      </c>
      <c r="Z44" s="261"/>
      <c r="AA44" s="146" t="str">
        <f aca="true" t="shared" si="20" ref="AA44:AA49">+G44</f>
        <v>sf</v>
      </c>
      <c r="AB44" s="13"/>
    </row>
    <row r="45" spans="1:28" ht="15" customHeight="1" thickBot="1">
      <c r="A45" s="82">
        <v>22</v>
      </c>
      <c r="B45" s="273"/>
      <c r="C45" s="263"/>
      <c r="D45" s="263"/>
      <c r="E45" s="263"/>
      <c r="F45" s="94">
        <v>0</v>
      </c>
      <c r="G45" s="95" t="s">
        <v>21</v>
      </c>
      <c r="H45" s="73">
        <v>0</v>
      </c>
      <c r="I45" s="74" t="s">
        <v>22</v>
      </c>
      <c r="J45" s="75">
        <f t="shared" si="17"/>
        <v>0</v>
      </c>
      <c r="K45" s="76">
        <v>0</v>
      </c>
      <c r="L45" s="77">
        <f t="shared" si="11"/>
        <v>0</v>
      </c>
      <c r="M45" s="73">
        <v>0</v>
      </c>
      <c r="N45" s="84" t="s">
        <v>21</v>
      </c>
      <c r="O45" s="76">
        <v>0</v>
      </c>
      <c r="P45" s="77">
        <f t="shared" si="12"/>
        <v>0</v>
      </c>
      <c r="Q45" s="73">
        <v>0</v>
      </c>
      <c r="R45" s="84" t="s">
        <v>21</v>
      </c>
      <c r="S45" s="76">
        <v>0</v>
      </c>
      <c r="T45" s="77">
        <f t="shared" si="13"/>
        <v>0</v>
      </c>
      <c r="U45" s="78">
        <f t="shared" si="7"/>
        <v>0</v>
      </c>
      <c r="V45" s="79">
        <f t="shared" si="18"/>
        <v>0</v>
      </c>
      <c r="W45" s="78">
        <f t="shared" si="8"/>
        <v>0</v>
      </c>
      <c r="X45" s="153">
        <f t="shared" si="9"/>
        <v>0</v>
      </c>
      <c r="Y45" s="261">
        <f t="shared" si="19"/>
        <v>0</v>
      </c>
      <c r="Z45" s="261"/>
      <c r="AA45" s="146" t="str">
        <f t="shared" si="20"/>
        <v>sf</v>
      </c>
      <c r="AB45" s="13"/>
    </row>
    <row r="46" spans="1:28" ht="15" customHeight="1" thickBot="1">
      <c r="A46" s="82">
        <v>23</v>
      </c>
      <c r="B46" s="273"/>
      <c r="C46" s="263"/>
      <c r="D46" s="263"/>
      <c r="E46" s="263"/>
      <c r="F46" s="94">
        <v>0</v>
      </c>
      <c r="G46" s="95" t="s">
        <v>21</v>
      </c>
      <c r="H46" s="73">
        <v>0</v>
      </c>
      <c r="I46" s="74" t="s">
        <v>22</v>
      </c>
      <c r="J46" s="75">
        <f t="shared" si="17"/>
        <v>0</v>
      </c>
      <c r="K46" s="76">
        <v>0</v>
      </c>
      <c r="L46" s="77">
        <f t="shared" si="11"/>
        <v>0</v>
      </c>
      <c r="M46" s="73">
        <v>0</v>
      </c>
      <c r="N46" s="84" t="s">
        <v>21</v>
      </c>
      <c r="O46" s="76">
        <v>0</v>
      </c>
      <c r="P46" s="77">
        <f t="shared" si="12"/>
        <v>0</v>
      </c>
      <c r="Q46" s="73">
        <v>0</v>
      </c>
      <c r="R46" s="84" t="s">
        <v>21</v>
      </c>
      <c r="S46" s="76">
        <v>0</v>
      </c>
      <c r="T46" s="77">
        <f t="shared" si="13"/>
        <v>0</v>
      </c>
      <c r="U46" s="78">
        <f t="shared" si="7"/>
        <v>0</v>
      </c>
      <c r="V46" s="79">
        <f t="shared" si="18"/>
        <v>0</v>
      </c>
      <c r="W46" s="78">
        <f t="shared" si="8"/>
        <v>0</v>
      </c>
      <c r="X46" s="153">
        <f t="shared" si="9"/>
        <v>0</v>
      </c>
      <c r="Y46" s="261">
        <f t="shared" si="19"/>
        <v>0</v>
      </c>
      <c r="Z46" s="261"/>
      <c r="AA46" s="146" t="str">
        <f t="shared" si="20"/>
        <v>sf</v>
      </c>
      <c r="AB46" s="13"/>
    </row>
    <row r="47" spans="1:28" ht="15" customHeight="1" thickBot="1">
      <c r="A47" s="82">
        <v>24</v>
      </c>
      <c r="B47" s="273"/>
      <c r="C47" s="263"/>
      <c r="D47" s="263"/>
      <c r="E47" s="263"/>
      <c r="F47" s="94">
        <v>0</v>
      </c>
      <c r="G47" s="95" t="s">
        <v>21</v>
      </c>
      <c r="H47" s="73">
        <v>0</v>
      </c>
      <c r="I47" s="74" t="s">
        <v>22</v>
      </c>
      <c r="J47" s="75">
        <f t="shared" si="17"/>
        <v>0</v>
      </c>
      <c r="K47" s="76">
        <v>0</v>
      </c>
      <c r="L47" s="77">
        <f t="shared" si="11"/>
        <v>0</v>
      </c>
      <c r="M47" s="73">
        <v>0</v>
      </c>
      <c r="N47" s="84" t="s">
        <v>21</v>
      </c>
      <c r="O47" s="76">
        <v>0</v>
      </c>
      <c r="P47" s="77">
        <f t="shared" si="12"/>
        <v>0</v>
      </c>
      <c r="Q47" s="73">
        <v>0</v>
      </c>
      <c r="R47" s="84" t="s">
        <v>21</v>
      </c>
      <c r="S47" s="76">
        <v>0</v>
      </c>
      <c r="T47" s="77">
        <f t="shared" si="13"/>
        <v>0</v>
      </c>
      <c r="U47" s="78">
        <f t="shared" si="7"/>
        <v>0</v>
      </c>
      <c r="V47" s="79">
        <f t="shared" si="18"/>
        <v>0</v>
      </c>
      <c r="W47" s="78">
        <f t="shared" si="8"/>
        <v>0</v>
      </c>
      <c r="X47" s="153">
        <f t="shared" si="9"/>
        <v>0</v>
      </c>
      <c r="Y47" s="261">
        <f t="shared" si="19"/>
        <v>0</v>
      </c>
      <c r="Z47" s="261"/>
      <c r="AA47" s="146" t="str">
        <f t="shared" si="20"/>
        <v>sf</v>
      </c>
      <c r="AB47" s="13"/>
    </row>
    <row r="48" spans="1:28" ht="15" customHeight="1" thickBot="1">
      <c r="A48" s="82">
        <v>25</v>
      </c>
      <c r="B48" s="273"/>
      <c r="C48" s="263"/>
      <c r="D48" s="263"/>
      <c r="E48" s="263"/>
      <c r="F48" s="94">
        <v>0</v>
      </c>
      <c r="G48" s="95" t="s">
        <v>21</v>
      </c>
      <c r="H48" s="73">
        <v>0</v>
      </c>
      <c r="I48" s="74" t="s">
        <v>22</v>
      </c>
      <c r="J48" s="75">
        <f t="shared" si="17"/>
        <v>0</v>
      </c>
      <c r="K48" s="76">
        <v>0</v>
      </c>
      <c r="L48" s="77">
        <f t="shared" si="11"/>
        <v>0</v>
      </c>
      <c r="M48" s="73">
        <v>0</v>
      </c>
      <c r="N48" s="84" t="s">
        <v>21</v>
      </c>
      <c r="O48" s="76">
        <v>0</v>
      </c>
      <c r="P48" s="77">
        <f t="shared" si="12"/>
        <v>0</v>
      </c>
      <c r="Q48" s="73">
        <v>0</v>
      </c>
      <c r="R48" s="84" t="s">
        <v>21</v>
      </c>
      <c r="S48" s="76">
        <v>0</v>
      </c>
      <c r="T48" s="77">
        <f t="shared" si="13"/>
        <v>0</v>
      </c>
      <c r="U48" s="78">
        <f t="shared" si="7"/>
        <v>0</v>
      </c>
      <c r="V48" s="79">
        <f t="shared" si="18"/>
        <v>0</v>
      </c>
      <c r="W48" s="78">
        <f t="shared" si="8"/>
        <v>0</v>
      </c>
      <c r="X48" s="153">
        <f t="shared" si="9"/>
        <v>0</v>
      </c>
      <c r="Y48" s="261">
        <f t="shared" si="19"/>
        <v>0</v>
      </c>
      <c r="Z48" s="261"/>
      <c r="AA48" s="146" t="str">
        <f t="shared" si="20"/>
        <v>sf</v>
      </c>
      <c r="AB48" s="13"/>
    </row>
    <row r="49" spans="1:28" ht="15" customHeight="1" thickBot="1">
      <c r="A49" s="82">
        <v>26</v>
      </c>
      <c r="B49" s="273"/>
      <c r="C49" s="263"/>
      <c r="D49" s="263"/>
      <c r="E49" s="263"/>
      <c r="F49" s="94">
        <v>0</v>
      </c>
      <c r="G49" s="95" t="s">
        <v>21</v>
      </c>
      <c r="H49" s="73">
        <v>0</v>
      </c>
      <c r="I49" s="74" t="s">
        <v>22</v>
      </c>
      <c r="J49" s="75">
        <f t="shared" si="17"/>
        <v>0</v>
      </c>
      <c r="K49" s="76">
        <v>0</v>
      </c>
      <c r="L49" s="77">
        <f t="shared" si="11"/>
        <v>0</v>
      </c>
      <c r="M49" s="73">
        <v>0</v>
      </c>
      <c r="N49" s="84" t="s">
        <v>21</v>
      </c>
      <c r="O49" s="76">
        <v>0</v>
      </c>
      <c r="P49" s="77">
        <f>O49*M49</f>
        <v>0</v>
      </c>
      <c r="Q49" s="73">
        <v>0</v>
      </c>
      <c r="R49" s="84" t="s">
        <v>21</v>
      </c>
      <c r="S49" s="76">
        <v>0</v>
      </c>
      <c r="T49" s="77">
        <f t="shared" si="13"/>
        <v>0</v>
      </c>
      <c r="U49" s="78">
        <f t="shared" si="7"/>
        <v>0</v>
      </c>
      <c r="V49" s="79">
        <f t="shared" si="18"/>
        <v>0</v>
      </c>
      <c r="W49" s="78">
        <f t="shared" si="8"/>
        <v>0</v>
      </c>
      <c r="X49" s="153">
        <f t="shared" si="9"/>
        <v>0</v>
      </c>
      <c r="Y49" s="277">
        <f t="shared" si="19"/>
        <v>0</v>
      </c>
      <c r="Z49" s="277"/>
      <c r="AA49" s="146" t="str">
        <f t="shared" si="20"/>
        <v>sf</v>
      </c>
      <c r="AB49" s="62"/>
    </row>
    <row r="50" spans="1:28" ht="15" customHeight="1" thickBot="1">
      <c r="A50" s="285" t="s">
        <v>8</v>
      </c>
      <c r="B50" s="286"/>
      <c r="C50" s="286"/>
      <c r="D50" s="286"/>
      <c r="E50" s="286"/>
      <c r="F50" s="286"/>
      <c r="G50" s="287"/>
      <c r="H50" s="135"/>
      <c r="I50" s="136"/>
      <c r="J50" s="291" t="s">
        <v>158</v>
      </c>
      <c r="K50" s="291"/>
      <c r="L50" s="181">
        <f>SUM(L22:L49)</f>
        <v>1E-06</v>
      </c>
      <c r="M50" s="292" t="s">
        <v>157</v>
      </c>
      <c r="N50" s="291"/>
      <c r="O50" s="291"/>
      <c r="P50" s="183">
        <f>SUM(P22:P49)</f>
        <v>0</v>
      </c>
      <c r="Q50" s="292" t="s">
        <v>156</v>
      </c>
      <c r="R50" s="291"/>
      <c r="S50" s="291"/>
      <c r="T50" s="183">
        <f>SUM(T22:T49)</f>
        <v>0</v>
      </c>
      <c r="U50" s="278" t="s">
        <v>161</v>
      </c>
      <c r="V50" s="279"/>
      <c r="W50" s="147">
        <f>SUM(W22:W49)</f>
        <v>0</v>
      </c>
      <c r="X50" s="183">
        <f>SUM(X22:X49)</f>
        <v>1E-06</v>
      </c>
      <c r="Y50" s="139" t="s">
        <v>160</v>
      </c>
      <c r="Z50" s="140"/>
      <c r="AA50" s="141"/>
      <c r="AB50" s="63"/>
    </row>
    <row r="51" spans="1:28" ht="15" customHeight="1" thickBot="1">
      <c r="A51" s="288"/>
      <c r="B51" s="289"/>
      <c r="C51" s="289"/>
      <c r="D51" s="289"/>
      <c r="E51" s="289"/>
      <c r="F51" s="289"/>
      <c r="G51" s="290"/>
      <c r="H51" s="137"/>
      <c r="I51" s="138"/>
      <c r="J51" s="276" t="s">
        <v>144</v>
      </c>
      <c r="K51" s="276"/>
      <c r="L51" s="182">
        <f>IF(T12="Yes",SUM(L22:L49)*W51,0)</f>
        <v>0</v>
      </c>
      <c r="M51" s="275" t="s">
        <v>145</v>
      </c>
      <c r="N51" s="276"/>
      <c r="O51" s="276"/>
      <c r="P51" s="183">
        <f>IF(W12="Yes",SUM(P22:P49)*W51,0)</f>
        <v>0</v>
      </c>
      <c r="Q51" s="275" t="s">
        <v>146</v>
      </c>
      <c r="R51" s="276"/>
      <c r="S51" s="276"/>
      <c r="T51" s="183">
        <f>IF(X12="Yes",SUM(T22:T49)*W51,0)</f>
        <v>0</v>
      </c>
      <c r="U51" s="121" t="s">
        <v>166</v>
      </c>
      <c r="V51" s="150"/>
      <c r="W51" s="151">
        <f>X6+X8+X10</f>
        <v>0</v>
      </c>
      <c r="X51" s="183">
        <f>+T51+P51+L51</f>
        <v>0</v>
      </c>
      <c r="Y51" s="142" t="s">
        <v>165</v>
      </c>
      <c r="Z51" s="142"/>
      <c r="AA51" s="149"/>
      <c r="AB51" s="3"/>
    </row>
    <row r="52" spans="1:14" ht="15" customHeight="1" thickBot="1">
      <c r="A52" s="13"/>
      <c r="B52" s="13"/>
      <c r="C52" s="13"/>
      <c r="D52" s="13"/>
      <c r="E52" s="13"/>
      <c r="F52" s="13"/>
      <c r="G52" s="13"/>
      <c r="H52" s="13"/>
      <c r="I52" s="54"/>
      <c r="J52" s="13"/>
      <c r="K52" s="54"/>
      <c r="L52" s="54"/>
      <c r="M52" s="54"/>
      <c r="N52" s="17"/>
    </row>
    <row r="53" spans="1:27" ht="15" customHeight="1" thickBot="1">
      <c r="A53" s="282" t="s">
        <v>162</v>
      </c>
      <c r="B53" s="283"/>
      <c r="C53" s="283"/>
      <c r="D53" s="283"/>
      <c r="E53" s="283"/>
      <c r="F53" s="283"/>
      <c r="G53" s="283"/>
      <c r="H53" s="284"/>
      <c r="I53" s="13"/>
      <c r="J53" s="282" t="s">
        <v>163</v>
      </c>
      <c r="K53" s="283"/>
      <c r="L53" s="283"/>
      <c r="M53" s="283"/>
      <c r="N53" s="283"/>
      <c r="O53" s="283"/>
      <c r="P53" s="284"/>
      <c r="R53" s="282" t="s">
        <v>164</v>
      </c>
      <c r="S53" s="283"/>
      <c r="T53" s="283"/>
      <c r="U53" s="283"/>
      <c r="V53" s="283"/>
      <c r="W53" s="284"/>
      <c r="Y53" s="208" t="s">
        <v>92</v>
      </c>
      <c r="Z53" s="209"/>
      <c r="AA53" s="210"/>
    </row>
    <row r="54" spans="1:27" ht="15" customHeight="1" thickBot="1">
      <c r="A54" s="224" t="s">
        <v>134</v>
      </c>
      <c r="B54" s="226"/>
      <c r="C54" s="128"/>
      <c r="D54" s="119" t="s">
        <v>112</v>
      </c>
      <c r="E54" s="119"/>
      <c r="F54" s="119"/>
      <c r="G54" s="119"/>
      <c r="H54" s="129"/>
      <c r="I54" s="27"/>
      <c r="J54" s="179" t="s">
        <v>200</v>
      </c>
      <c r="K54" s="17"/>
      <c r="L54" s="54"/>
      <c r="M54" s="54"/>
      <c r="N54" s="54"/>
      <c r="O54" s="54"/>
      <c r="P54" s="177"/>
      <c r="R54" s="338" t="s">
        <v>177</v>
      </c>
      <c r="S54" s="339"/>
      <c r="T54" s="339"/>
      <c r="U54" s="340"/>
      <c r="V54" s="280">
        <f>ROUND(X51+X50,0)</f>
        <v>0</v>
      </c>
      <c r="W54" s="281"/>
      <c r="Y54" s="97" t="s">
        <v>94</v>
      </c>
      <c r="Z54" s="334"/>
      <c r="AA54" s="335"/>
    </row>
    <row r="55" spans="1:28" ht="15" customHeight="1" thickBot="1">
      <c r="A55" s="300" t="s">
        <v>190</v>
      </c>
      <c r="B55" s="301"/>
      <c r="C55" s="302" t="s">
        <v>202</v>
      </c>
      <c r="D55" s="303"/>
      <c r="E55" s="303"/>
      <c r="F55" s="303"/>
      <c r="G55" s="303"/>
      <c r="H55" s="304"/>
      <c r="I55" s="123"/>
      <c r="J55" s="343" t="s">
        <v>199</v>
      </c>
      <c r="K55" s="344"/>
      <c r="L55" s="344"/>
      <c r="M55" s="344"/>
      <c r="N55" s="344"/>
      <c r="O55" s="344"/>
      <c r="P55" s="345"/>
      <c r="R55" s="159"/>
      <c r="S55" s="326" t="s">
        <v>29</v>
      </c>
      <c r="T55" s="326"/>
      <c r="U55" s="327"/>
      <c r="V55" s="280">
        <f>ROUND(W50+T50+T51+P50+P51+L50+L51,0)</f>
        <v>0</v>
      </c>
      <c r="W55" s="281"/>
      <c r="Y55" s="98"/>
      <c r="Z55" s="336"/>
      <c r="AA55" s="337"/>
      <c r="AB55" s="64"/>
    </row>
    <row r="56" spans="1:27" ht="15" customHeight="1" thickBot="1">
      <c r="A56" s="305" t="s">
        <v>96</v>
      </c>
      <c r="B56" s="306"/>
      <c r="C56" s="100" t="s">
        <v>26</v>
      </c>
      <c r="D56" s="100" t="s">
        <v>23</v>
      </c>
      <c r="E56" s="100" t="s">
        <v>24</v>
      </c>
      <c r="F56" s="100" t="s">
        <v>118</v>
      </c>
      <c r="G56" s="52" t="s">
        <v>25</v>
      </c>
      <c r="H56" s="101" t="s">
        <v>119</v>
      </c>
      <c r="I56" s="3"/>
      <c r="J56" s="121" t="s">
        <v>97</v>
      </c>
      <c r="K56" s="12"/>
      <c r="L56" s="91" t="s">
        <v>198</v>
      </c>
      <c r="M56" s="91" t="s">
        <v>99</v>
      </c>
      <c r="N56" s="91" t="s">
        <v>98</v>
      </c>
      <c r="O56" s="91" t="s">
        <v>101</v>
      </c>
      <c r="P56" s="91" t="s">
        <v>5</v>
      </c>
      <c r="U56" s="100" t="s">
        <v>197</v>
      </c>
      <c r="V56" s="280">
        <f>+V54-V55</f>
        <v>0</v>
      </c>
      <c r="W56" s="281"/>
      <c r="Y56" s="99" t="s">
        <v>95</v>
      </c>
      <c r="Z56" s="334"/>
      <c r="AA56" s="335"/>
    </row>
    <row r="57" spans="1:27" ht="15" customHeight="1" thickBot="1">
      <c r="A57" s="35" t="s">
        <v>142</v>
      </c>
      <c r="B57" s="36"/>
      <c r="C57" s="20">
        <v>0</v>
      </c>
      <c r="D57" s="21">
        <v>0</v>
      </c>
      <c r="E57" s="21">
        <v>0</v>
      </c>
      <c r="F57" s="104">
        <f>SUM(D57+E57)*$H$83</f>
        <v>0</v>
      </c>
      <c r="G57" s="120">
        <f>SUM(D57:F57)</f>
        <v>0</v>
      </c>
      <c r="H57" s="105">
        <f>C57*G57</f>
        <v>0</v>
      </c>
      <c r="I57" s="3"/>
      <c r="J57" s="192" t="s">
        <v>148</v>
      </c>
      <c r="K57" s="17"/>
      <c r="L57" s="17"/>
      <c r="M57" s="17"/>
      <c r="N57" s="17"/>
      <c r="O57" s="17"/>
      <c r="P57" s="193"/>
      <c r="R57" s="310" t="s">
        <v>180</v>
      </c>
      <c r="S57" s="308"/>
      <c r="T57" s="308"/>
      <c r="U57" s="308"/>
      <c r="V57" s="308"/>
      <c r="W57" s="309"/>
      <c r="Y57" s="98"/>
      <c r="Z57" s="336"/>
      <c r="AA57" s="337"/>
    </row>
    <row r="58" spans="1:27" ht="15" customHeight="1" thickBot="1">
      <c r="A58" s="9"/>
      <c r="B58" s="3"/>
      <c r="C58" s="3"/>
      <c r="D58" s="3"/>
      <c r="E58" s="3"/>
      <c r="F58" s="3"/>
      <c r="G58" s="3"/>
      <c r="H58" s="18"/>
      <c r="J58" s="9"/>
      <c r="K58" s="3"/>
      <c r="L58" s="134"/>
      <c r="M58" s="96">
        <v>0</v>
      </c>
      <c r="N58" s="20">
        <v>0</v>
      </c>
      <c r="O58" s="20" t="s">
        <v>100</v>
      </c>
      <c r="P58" s="92">
        <f>N58*M58</f>
        <v>0</v>
      </c>
      <c r="R58" s="295" t="s">
        <v>181</v>
      </c>
      <c r="S58" s="296"/>
      <c r="T58" s="297"/>
      <c r="U58" s="30">
        <f>+'Item 1 '!U58</f>
        <v>0</v>
      </c>
      <c r="V58" s="330">
        <f>SUM(V54*U58)</f>
        <v>0</v>
      </c>
      <c r="W58" s="299"/>
      <c r="Y58" s="99" t="s">
        <v>93</v>
      </c>
      <c r="Z58" s="334"/>
      <c r="AA58" s="335"/>
    </row>
    <row r="59" spans="1:27" ht="15" customHeight="1" thickBot="1">
      <c r="A59" s="35" t="s">
        <v>137</v>
      </c>
      <c r="B59" s="36"/>
      <c r="C59" s="20">
        <v>0</v>
      </c>
      <c r="D59" s="21">
        <v>0</v>
      </c>
      <c r="E59" s="21">
        <v>0</v>
      </c>
      <c r="F59" s="104">
        <f>SUM(D59+E59)*$H$83</f>
        <v>0</v>
      </c>
      <c r="G59" s="120">
        <f>SUM(D59:F59)</f>
        <v>0</v>
      </c>
      <c r="H59" s="105">
        <f>C59*G59</f>
        <v>0</v>
      </c>
      <c r="J59" s="9"/>
      <c r="K59" s="3"/>
      <c r="L59" s="134"/>
      <c r="M59" s="96">
        <v>0</v>
      </c>
      <c r="N59" s="20">
        <v>0</v>
      </c>
      <c r="O59" s="20" t="s">
        <v>100</v>
      </c>
      <c r="P59" s="92">
        <f>N59*M59</f>
        <v>0</v>
      </c>
      <c r="S59" s="317" t="s">
        <v>1</v>
      </c>
      <c r="T59" s="318"/>
      <c r="U59" s="28">
        <f>SUM(U58)</f>
        <v>0</v>
      </c>
      <c r="V59" s="293">
        <f>SUM(V58)</f>
        <v>0</v>
      </c>
      <c r="W59" s="294"/>
      <c r="Y59" s="98"/>
      <c r="Z59" s="336"/>
      <c r="AA59" s="337"/>
    </row>
    <row r="60" spans="1:16" ht="15" customHeight="1" thickBot="1">
      <c r="A60" s="23"/>
      <c r="B60" s="13"/>
      <c r="C60" s="13"/>
      <c r="D60" s="13"/>
      <c r="E60" s="13"/>
      <c r="F60" s="3"/>
      <c r="G60" s="13"/>
      <c r="H60" s="18"/>
      <c r="J60" s="9"/>
      <c r="K60" s="3"/>
      <c r="L60" s="134"/>
      <c r="M60" s="96">
        <v>0</v>
      </c>
      <c r="N60" s="20">
        <v>0</v>
      </c>
      <c r="O60" s="20" t="s">
        <v>100</v>
      </c>
      <c r="P60" s="92">
        <f>N60*M60</f>
        <v>0</v>
      </c>
    </row>
    <row r="61" spans="1:27" ht="15" customHeight="1" thickBot="1">
      <c r="A61" s="35" t="s">
        <v>136</v>
      </c>
      <c r="B61" s="36"/>
      <c r="C61" s="20">
        <v>0</v>
      </c>
      <c r="D61" s="21">
        <v>0</v>
      </c>
      <c r="E61" s="21">
        <v>0</v>
      </c>
      <c r="F61" s="104">
        <f>SUM(D61+E61)*$H$83</f>
        <v>0</v>
      </c>
      <c r="G61" s="120">
        <f>SUM(D61:F61)</f>
        <v>0</v>
      </c>
      <c r="H61" s="105">
        <f>C61*G61</f>
        <v>0</v>
      </c>
      <c r="J61" s="9"/>
      <c r="K61" s="3"/>
      <c r="L61" s="134"/>
      <c r="M61" s="96">
        <v>0</v>
      </c>
      <c r="N61" s="20">
        <v>0</v>
      </c>
      <c r="O61" s="20" t="s">
        <v>100</v>
      </c>
      <c r="P61" s="92">
        <f>N61*M61</f>
        <v>0</v>
      </c>
      <c r="R61" s="307" t="s">
        <v>10</v>
      </c>
      <c r="S61" s="308"/>
      <c r="T61" s="308"/>
      <c r="U61" s="308"/>
      <c r="V61" s="308"/>
      <c r="W61" s="309"/>
      <c r="Y61" s="208" t="s">
        <v>92</v>
      </c>
      <c r="Z61" s="209"/>
      <c r="AA61" s="210"/>
    </row>
    <row r="62" spans="1:27" ht="15" customHeight="1" thickBot="1">
      <c r="A62" s="23"/>
      <c r="B62" s="36"/>
      <c r="C62" s="13"/>
      <c r="D62" s="37"/>
      <c r="E62" s="13"/>
      <c r="F62" s="3"/>
      <c r="G62" s="13"/>
      <c r="H62" s="108"/>
      <c r="J62" s="9"/>
      <c r="K62" s="3"/>
      <c r="L62" s="134"/>
      <c r="M62" s="96">
        <v>0</v>
      </c>
      <c r="N62" s="20">
        <v>0</v>
      </c>
      <c r="O62" s="20" t="s">
        <v>100</v>
      </c>
      <c r="P62" s="196">
        <f>N62*M62</f>
        <v>0</v>
      </c>
      <c r="R62" s="295" t="s">
        <v>170</v>
      </c>
      <c r="S62" s="296"/>
      <c r="T62" s="297"/>
      <c r="U62" s="29">
        <f>+'Item 1 '!U62</f>
        <v>0</v>
      </c>
      <c r="V62" s="298">
        <f>SUM(V59+V54)*U62</f>
        <v>0</v>
      </c>
      <c r="W62" s="299"/>
      <c r="Y62" s="97" t="s">
        <v>94</v>
      </c>
      <c r="Z62" s="334"/>
      <c r="AA62" s="335"/>
    </row>
    <row r="63" spans="1:27" ht="15" customHeight="1" thickBot="1">
      <c r="A63" s="35" t="s">
        <v>203</v>
      </c>
      <c r="B63" s="36"/>
      <c r="C63" s="20">
        <v>0</v>
      </c>
      <c r="D63" s="21">
        <v>0</v>
      </c>
      <c r="E63" s="21">
        <v>0</v>
      </c>
      <c r="F63" s="104">
        <f>SUM(D63+E63)*$H$83</f>
        <v>0</v>
      </c>
      <c r="G63" s="120">
        <f>SUM(D63:F63)</f>
        <v>0</v>
      </c>
      <c r="H63" s="105">
        <f>C63*G63</f>
        <v>0</v>
      </c>
      <c r="J63" s="9"/>
      <c r="K63" s="3"/>
      <c r="L63" s="15"/>
      <c r="M63" s="3"/>
      <c r="N63" s="176"/>
      <c r="O63" s="176" t="s">
        <v>5</v>
      </c>
      <c r="P63" s="194">
        <f>SUM(P58:P62)</f>
        <v>0</v>
      </c>
      <c r="S63" s="317" t="s">
        <v>1</v>
      </c>
      <c r="T63" s="318"/>
      <c r="U63" s="28">
        <f>SUM(U62)</f>
        <v>0</v>
      </c>
      <c r="V63" s="293">
        <f>SUM(V62)</f>
        <v>0</v>
      </c>
      <c r="W63" s="294"/>
      <c r="Y63" s="98"/>
      <c r="Z63" s="336"/>
      <c r="AA63" s="337"/>
    </row>
    <row r="64" spans="1:27" ht="15" customHeight="1" thickBot="1">
      <c r="A64" s="35"/>
      <c r="B64" s="3"/>
      <c r="C64" s="3"/>
      <c r="D64" s="19"/>
      <c r="E64" s="19"/>
      <c r="F64" s="3"/>
      <c r="G64" s="16"/>
      <c r="H64" s="108"/>
      <c r="J64" s="93" t="s">
        <v>149</v>
      </c>
      <c r="K64" s="3"/>
      <c r="L64" s="15"/>
      <c r="M64" s="15"/>
      <c r="N64" s="15"/>
      <c r="O64" s="3"/>
      <c r="P64" s="10"/>
      <c r="Y64" s="99" t="s">
        <v>95</v>
      </c>
      <c r="Z64" s="334"/>
      <c r="AA64" s="335"/>
    </row>
    <row r="65" spans="1:27" ht="15" customHeight="1" thickBot="1">
      <c r="A65" s="35" t="s">
        <v>138</v>
      </c>
      <c r="B65" s="36"/>
      <c r="C65" s="20">
        <v>0</v>
      </c>
      <c r="D65" s="21">
        <v>0</v>
      </c>
      <c r="E65" s="21">
        <v>0</v>
      </c>
      <c r="F65" s="104">
        <f>SUM(D65+E65)*$H$83</f>
        <v>0</v>
      </c>
      <c r="G65" s="120">
        <f>SUM(D65:F65)</f>
        <v>0</v>
      </c>
      <c r="H65" s="105">
        <f>C65*G65</f>
        <v>0</v>
      </c>
      <c r="J65" s="9"/>
      <c r="K65" s="3"/>
      <c r="L65" s="134"/>
      <c r="M65" s="96">
        <v>0</v>
      </c>
      <c r="N65" s="20">
        <v>0</v>
      </c>
      <c r="O65" s="20" t="s">
        <v>100</v>
      </c>
      <c r="P65" s="92">
        <f>N65*M65</f>
        <v>0</v>
      </c>
      <c r="R65" s="307" t="s">
        <v>49</v>
      </c>
      <c r="S65" s="308"/>
      <c r="T65" s="308"/>
      <c r="U65" s="308"/>
      <c r="V65" s="308"/>
      <c r="W65" s="309"/>
      <c r="Y65" s="98"/>
      <c r="Z65" s="336"/>
      <c r="AA65" s="337"/>
    </row>
    <row r="66" spans="1:27" ht="15" customHeight="1">
      <c r="A66" s="9"/>
      <c r="B66" s="3"/>
      <c r="C66" s="3"/>
      <c r="D66" s="19"/>
      <c r="E66" s="19"/>
      <c r="F66" s="3"/>
      <c r="G66" s="16"/>
      <c r="H66" s="108"/>
      <c r="J66" s="9"/>
      <c r="K66" s="3"/>
      <c r="L66" s="134"/>
      <c r="M66" s="96">
        <v>0</v>
      </c>
      <c r="N66" s="20">
        <v>0</v>
      </c>
      <c r="O66" s="20" t="s">
        <v>100</v>
      </c>
      <c r="P66" s="92">
        <f>N66*M66</f>
        <v>0</v>
      </c>
      <c r="R66" s="312" t="s">
        <v>173</v>
      </c>
      <c r="S66" s="313"/>
      <c r="T66" s="314"/>
      <c r="U66" s="33">
        <f>+'Item 1 '!U66</f>
        <v>0</v>
      </c>
      <c r="V66" s="319">
        <f>SUM(V63+V59+V54)*U66</f>
        <v>0</v>
      </c>
      <c r="W66" s="320"/>
      <c r="Y66" s="99" t="s">
        <v>93</v>
      </c>
      <c r="Z66" s="334"/>
      <c r="AA66" s="335"/>
    </row>
    <row r="67" spans="1:27" ht="15" customHeight="1" thickBot="1">
      <c r="A67" s="35" t="s">
        <v>141</v>
      </c>
      <c r="B67" s="36"/>
      <c r="C67" s="20">
        <v>0</v>
      </c>
      <c r="D67" s="21">
        <v>0</v>
      </c>
      <c r="E67" s="21">
        <v>0</v>
      </c>
      <c r="F67" s="104">
        <f>SUM(D67+E67)*$H$83</f>
        <v>0</v>
      </c>
      <c r="G67" s="120">
        <f>SUM(D67:F67)</f>
        <v>0</v>
      </c>
      <c r="H67" s="105">
        <f>C67*G67</f>
        <v>0</v>
      </c>
      <c r="J67" s="9"/>
      <c r="K67" s="3"/>
      <c r="L67" s="134"/>
      <c r="M67" s="96">
        <v>0</v>
      </c>
      <c r="N67" s="20">
        <v>0</v>
      </c>
      <c r="O67" s="20" t="s">
        <v>100</v>
      </c>
      <c r="P67" s="92">
        <f>N67*M67</f>
        <v>0</v>
      </c>
      <c r="R67" s="331" t="s">
        <v>174</v>
      </c>
      <c r="S67" s="332"/>
      <c r="T67" s="333"/>
      <c r="U67" s="33">
        <f>+'Item 1 '!U67</f>
        <v>0</v>
      </c>
      <c r="V67" s="319">
        <f>SUM(V63+V59+V54)*U67</f>
        <v>0</v>
      </c>
      <c r="W67" s="320"/>
      <c r="Y67" s="98"/>
      <c r="Z67" s="336"/>
      <c r="AA67" s="337"/>
    </row>
    <row r="68" spans="1:23" ht="15" customHeight="1" thickBot="1">
      <c r="A68" s="9"/>
      <c r="B68" s="3"/>
      <c r="C68" s="3"/>
      <c r="D68" s="19"/>
      <c r="E68" s="19"/>
      <c r="F68" s="3"/>
      <c r="G68" s="16"/>
      <c r="H68" s="108"/>
      <c r="J68" s="9"/>
      <c r="K68" s="3"/>
      <c r="L68" s="134"/>
      <c r="M68" s="96">
        <v>0</v>
      </c>
      <c r="N68" s="20">
        <v>0</v>
      </c>
      <c r="O68" s="20" t="s">
        <v>100</v>
      </c>
      <c r="P68" s="92">
        <f>N68*M68</f>
        <v>0</v>
      </c>
      <c r="R68" s="321" t="s">
        <v>175</v>
      </c>
      <c r="S68" s="322"/>
      <c r="T68" s="323"/>
      <c r="U68" s="34">
        <f>+'Item 1 '!U68</f>
        <v>0</v>
      </c>
      <c r="V68" s="324">
        <f>SUM(V63+V59+V54)*U68</f>
        <v>0</v>
      </c>
      <c r="W68" s="325"/>
    </row>
    <row r="69" spans="1:27" ht="15" customHeight="1" thickBot="1">
      <c r="A69" s="35" t="s">
        <v>139</v>
      </c>
      <c r="B69" s="36"/>
      <c r="C69" s="20">
        <v>0</v>
      </c>
      <c r="D69" s="21">
        <v>0</v>
      </c>
      <c r="E69" s="21">
        <v>0</v>
      </c>
      <c r="F69" s="104">
        <f>SUM(D69+E69)*$H$83</f>
        <v>0</v>
      </c>
      <c r="G69" s="120">
        <f>SUM(D69:F69)</f>
        <v>0</v>
      </c>
      <c r="H69" s="105">
        <f>C69*G69</f>
        <v>0</v>
      </c>
      <c r="J69" s="9"/>
      <c r="K69" s="3"/>
      <c r="L69" s="134"/>
      <c r="M69" s="96">
        <v>0</v>
      </c>
      <c r="N69" s="20">
        <v>0</v>
      </c>
      <c r="O69" s="20" t="s">
        <v>100</v>
      </c>
      <c r="P69" s="196">
        <f>N69*M69</f>
        <v>0</v>
      </c>
      <c r="S69" s="317" t="s">
        <v>1</v>
      </c>
      <c r="T69" s="318"/>
      <c r="U69" s="5">
        <f>SUM(U66:U68)</f>
        <v>0</v>
      </c>
      <c r="V69" s="293">
        <f>SUM(V66:W68)</f>
        <v>0</v>
      </c>
      <c r="W69" s="294"/>
      <c r="Y69" s="208" t="s">
        <v>92</v>
      </c>
      <c r="Z69" s="209"/>
      <c r="AA69" s="210"/>
    </row>
    <row r="70" spans="1:27" ht="15" customHeight="1" thickBot="1">
      <c r="A70" s="9"/>
      <c r="B70" s="3"/>
      <c r="C70" s="3"/>
      <c r="D70" s="19"/>
      <c r="E70" s="19"/>
      <c r="F70" s="3"/>
      <c r="G70" s="16"/>
      <c r="H70" s="108"/>
      <c r="J70" s="9"/>
      <c r="K70" s="3"/>
      <c r="L70" s="15"/>
      <c r="M70" s="3"/>
      <c r="N70" s="176"/>
      <c r="O70" s="176" t="s">
        <v>5</v>
      </c>
      <c r="P70" s="194">
        <f>SUM(P65:P69)</f>
        <v>0</v>
      </c>
      <c r="Y70" s="97" t="s">
        <v>94</v>
      </c>
      <c r="Z70" s="334"/>
      <c r="AA70" s="335"/>
    </row>
    <row r="71" spans="1:27" ht="15" customHeight="1" thickBot="1">
      <c r="A71" s="35" t="s">
        <v>140</v>
      </c>
      <c r="B71" s="36"/>
      <c r="C71" s="20">
        <v>0</v>
      </c>
      <c r="D71" s="21">
        <v>0</v>
      </c>
      <c r="E71" s="21">
        <v>0</v>
      </c>
      <c r="F71" s="104">
        <f>SUM(D71+E71)*$H$83</f>
        <v>0</v>
      </c>
      <c r="G71" s="120">
        <f>SUM(D71:F71)</f>
        <v>0</v>
      </c>
      <c r="H71" s="105">
        <f>C71*G71</f>
        <v>0</v>
      </c>
      <c r="J71" s="93" t="s">
        <v>147</v>
      </c>
      <c r="K71" s="3"/>
      <c r="L71" s="15"/>
      <c r="M71" s="3"/>
      <c r="N71" s="3"/>
      <c r="O71" s="3"/>
      <c r="P71" s="10"/>
      <c r="R71" s="307" t="s">
        <v>77</v>
      </c>
      <c r="S71" s="308"/>
      <c r="T71" s="308"/>
      <c r="U71" s="308"/>
      <c r="V71" s="308"/>
      <c r="W71" s="309"/>
      <c r="Y71" s="98"/>
      <c r="Z71" s="336"/>
      <c r="AA71" s="337"/>
    </row>
    <row r="72" spans="1:27" ht="15" customHeight="1">
      <c r="A72" s="9"/>
      <c r="B72" s="3"/>
      <c r="C72" s="3"/>
      <c r="D72" s="19"/>
      <c r="E72" s="19"/>
      <c r="F72" s="3"/>
      <c r="G72" s="16"/>
      <c r="H72" s="108"/>
      <c r="J72" s="9"/>
      <c r="K72" s="3"/>
      <c r="L72" s="134"/>
      <c r="M72" s="96">
        <v>0</v>
      </c>
      <c r="N72" s="20">
        <v>0</v>
      </c>
      <c r="O72" s="20" t="s">
        <v>100</v>
      </c>
      <c r="P72" s="92">
        <f>N72*M72</f>
        <v>0</v>
      </c>
      <c r="R72" s="312" t="s">
        <v>178</v>
      </c>
      <c r="S72" s="313"/>
      <c r="T72" s="314"/>
      <c r="U72" s="31">
        <f>+'Item 1 '!U72</f>
        <v>0</v>
      </c>
      <c r="V72" s="315">
        <f>SUM(V69+V63+V59+V54)*U72</f>
        <v>0</v>
      </c>
      <c r="W72" s="316"/>
      <c r="Y72" s="99" t="s">
        <v>95</v>
      </c>
      <c r="Z72" s="334"/>
      <c r="AA72" s="335"/>
    </row>
    <row r="73" spans="1:27" ht="15" customHeight="1" thickBot="1">
      <c r="A73" s="35" t="s">
        <v>135</v>
      </c>
      <c r="B73" s="36"/>
      <c r="C73" s="20">
        <v>0</v>
      </c>
      <c r="D73" s="21">
        <v>0</v>
      </c>
      <c r="E73" s="21">
        <v>0</v>
      </c>
      <c r="F73" s="104">
        <f>SUM(D73+E73)*$H$83</f>
        <v>0</v>
      </c>
      <c r="G73" s="120">
        <f>SUM(D73:F73)</f>
        <v>0</v>
      </c>
      <c r="H73" s="105">
        <f>C73*G73</f>
        <v>0</v>
      </c>
      <c r="J73" s="9"/>
      <c r="K73" s="3"/>
      <c r="L73" s="134"/>
      <c r="M73" s="96">
        <v>0</v>
      </c>
      <c r="N73" s="20">
        <v>0</v>
      </c>
      <c r="O73" s="20" t="s">
        <v>100</v>
      </c>
      <c r="P73" s="92">
        <f>N73*M73</f>
        <v>0</v>
      </c>
      <c r="R73" s="331" t="str">
        <f>+'Item 1 '!R73:T73</f>
        <v>Other</v>
      </c>
      <c r="S73" s="332"/>
      <c r="T73" s="333"/>
      <c r="U73" s="33">
        <f>+'Item 1 '!U73</f>
        <v>0</v>
      </c>
      <c r="V73" s="319">
        <f>SUM(V69+V63+V59+V54)*U73</f>
        <v>0</v>
      </c>
      <c r="W73" s="320"/>
      <c r="Y73" s="98"/>
      <c r="Z73" s="336"/>
      <c r="AA73" s="337"/>
    </row>
    <row r="74" spans="1:27" ht="15" customHeight="1" thickBot="1">
      <c r="A74" s="9"/>
      <c r="B74" s="3"/>
      <c r="C74" s="3"/>
      <c r="D74" s="19"/>
      <c r="E74" s="19"/>
      <c r="F74" s="3"/>
      <c r="G74" s="16"/>
      <c r="H74" s="108"/>
      <c r="J74" s="9"/>
      <c r="K74" s="3"/>
      <c r="L74" s="134"/>
      <c r="M74" s="96">
        <v>0</v>
      </c>
      <c r="N74" s="20">
        <v>0</v>
      </c>
      <c r="O74" s="20" t="s">
        <v>100</v>
      </c>
      <c r="P74" s="92">
        <f>N74*M74</f>
        <v>0</v>
      </c>
      <c r="R74" s="348">
        <f>+'Item 1 '!U74</f>
        <v>0</v>
      </c>
      <c r="S74" s="322"/>
      <c r="T74" s="323"/>
      <c r="U74" s="34">
        <f>+'Item 1 '!U74</f>
        <v>0</v>
      </c>
      <c r="V74" s="324">
        <f>SUM(V69+V63+V59+V54)*U74</f>
        <v>0</v>
      </c>
      <c r="W74" s="325"/>
      <c r="Y74" s="99" t="s">
        <v>93</v>
      </c>
      <c r="Z74" s="334"/>
      <c r="AA74" s="335"/>
    </row>
    <row r="75" spans="1:27" ht="15" customHeight="1" thickBot="1">
      <c r="A75" s="93" t="s">
        <v>182</v>
      </c>
      <c r="B75" s="3"/>
      <c r="C75" s="3"/>
      <c r="D75" s="19"/>
      <c r="E75" s="19"/>
      <c r="F75" s="3"/>
      <c r="G75" s="16"/>
      <c r="H75" s="108"/>
      <c r="J75" s="9"/>
      <c r="K75" s="3"/>
      <c r="L75" s="134"/>
      <c r="M75" s="96">
        <v>0</v>
      </c>
      <c r="N75" s="20">
        <v>0</v>
      </c>
      <c r="O75" s="20" t="s">
        <v>100</v>
      </c>
      <c r="P75" s="92">
        <f>N75*M75</f>
        <v>0</v>
      </c>
      <c r="R75" s="4"/>
      <c r="S75" s="317" t="s">
        <v>1</v>
      </c>
      <c r="T75" s="318"/>
      <c r="U75" s="5">
        <f>SUM(U72:U74)</f>
        <v>0</v>
      </c>
      <c r="V75" s="293">
        <f>SUM(V72:W74)</f>
        <v>0</v>
      </c>
      <c r="W75" s="294"/>
      <c r="Y75" s="98"/>
      <c r="Z75" s="336"/>
      <c r="AA75" s="337"/>
    </row>
    <row r="76" spans="1:16" ht="15" customHeight="1" thickBot="1">
      <c r="A76" s="9" t="s">
        <v>183</v>
      </c>
      <c r="B76" s="36"/>
      <c r="C76" s="20">
        <v>0</v>
      </c>
      <c r="D76" s="21">
        <v>0</v>
      </c>
      <c r="E76" s="21">
        <v>0</v>
      </c>
      <c r="F76" s="104">
        <f>SUM(D76+E76)*$H$83</f>
        <v>0</v>
      </c>
      <c r="G76" s="120">
        <f>SUM(D76:F76)</f>
        <v>0</v>
      </c>
      <c r="H76" s="105">
        <f>C76*G76</f>
        <v>0</v>
      </c>
      <c r="J76" s="9"/>
      <c r="K76" s="3"/>
      <c r="L76" s="134"/>
      <c r="M76" s="96">
        <v>0</v>
      </c>
      <c r="N76" s="20">
        <v>0</v>
      </c>
      <c r="O76" s="20" t="s">
        <v>100</v>
      </c>
      <c r="P76" s="196">
        <f>N76*M76</f>
        <v>0</v>
      </c>
    </row>
    <row r="77" spans="1:27" ht="15" customHeight="1" thickBot="1">
      <c r="A77" s="9" t="s">
        <v>136</v>
      </c>
      <c r="B77" s="3"/>
      <c r="C77" s="20">
        <v>0</v>
      </c>
      <c r="D77" s="21">
        <v>0</v>
      </c>
      <c r="E77" s="21">
        <v>0</v>
      </c>
      <c r="F77" s="104">
        <f>SUM(D77+E77)*$H$83</f>
        <v>0</v>
      </c>
      <c r="G77" s="120">
        <f>SUM(D77:F77)</f>
        <v>0</v>
      </c>
      <c r="H77" s="105">
        <f>C77*G77</f>
        <v>0</v>
      </c>
      <c r="J77" s="9"/>
      <c r="K77" s="3"/>
      <c r="L77" s="15"/>
      <c r="M77" s="3"/>
      <c r="N77" s="176"/>
      <c r="O77" s="176" t="s">
        <v>5</v>
      </c>
      <c r="P77" s="194">
        <f>SUM(P72:P76)</f>
        <v>0</v>
      </c>
      <c r="R77" s="307" t="s">
        <v>176</v>
      </c>
      <c r="S77" s="308"/>
      <c r="T77" s="308"/>
      <c r="U77" s="308"/>
      <c r="V77" s="308"/>
      <c r="W77" s="309"/>
      <c r="Y77" s="208" t="s">
        <v>92</v>
      </c>
      <c r="Z77" s="209"/>
      <c r="AA77" s="210"/>
    </row>
    <row r="78" spans="1:27" ht="15" customHeight="1">
      <c r="A78" s="35" t="s">
        <v>142</v>
      </c>
      <c r="B78" s="36"/>
      <c r="C78" s="20">
        <v>0</v>
      </c>
      <c r="D78" s="21">
        <v>0</v>
      </c>
      <c r="E78" s="21">
        <v>0</v>
      </c>
      <c r="F78" s="104">
        <f>SUM(D78+E78)*$H$83</f>
        <v>0</v>
      </c>
      <c r="G78" s="120">
        <f>SUM(D78:F78)</f>
        <v>0</v>
      </c>
      <c r="H78" s="165">
        <f>C78*G78</f>
        <v>0</v>
      </c>
      <c r="J78" s="93" t="s">
        <v>150</v>
      </c>
      <c r="K78" s="3"/>
      <c r="L78" s="15"/>
      <c r="M78" s="15"/>
      <c r="N78" s="15"/>
      <c r="O78" s="3"/>
      <c r="P78" s="10"/>
      <c r="R78" s="312" t="s">
        <v>171</v>
      </c>
      <c r="S78" s="313"/>
      <c r="T78" s="314"/>
      <c r="U78" s="31">
        <f>+'Item 1 '!U78</f>
        <v>0</v>
      </c>
      <c r="V78" s="315">
        <f>SUM(V75+V69+V63+V59+V54)*U78</f>
        <v>0</v>
      </c>
      <c r="W78" s="316"/>
      <c r="Y78" s="97" t="s">
        <v>94</v>
      </c>
      <c r="Z78" s="334"/>
      <c r="AA78" s="335"/>
    </row>
    <row r="79" spans="1:27" ht="15" customHeight="1" thickBot="1">
      <c r="A79" s="9"/>
      <c r="B79" s="3"/>
      <c r="C79" s="3"/>
      <c r="D79" s="3"/>
      <c r="E79" s="3"/>
      <c r="F79" s="311" t="s">
        <v>184</v>
      </c>
      <c r="G79" s="311"/>
      <c r="H79" s="108">
        <f>SUM(H76:H78)</f>
        <v>0</v>
      </c>
      <c r="J79" s="9"/>
      <c r="K79" s="3"/>
      <c r="L79" s="134"/>
      <c r="M79" s="96">
        <v>0</v>
      </c>
      <c r="N79" s="20">
        <v>0</v>
      </c>
      <c r="O79" s="20" t="s">
        <v>100</v>
      </c>
      <c r="P79" s="92">
        <f>N79*M79</f>
        <v>0</v>
      </c>
      <c r="R79" s="321" t="s">
        <v>172</v>
      </c>
      <c r="S79" s="322"/>
      <c r="T79" s="323"/>
      <c r="U79" s="32">
        <f>+'Item 1 '!U79</f>
        <v>0</v>
      </c>
      <c r="V79" s="324">
        <f>SUM(V75+V69+V63+V59+V54)*U79</f>
        <v>0</v>
      </c>
      <c r="W79" s="325"/>
      <c r="Y79" s="98"/>
      <c r="Z79" s="336"/>
      <c r="AA79" s="337"/>
    </row>
    <row r="80" spans="1:27" ht="15" customHeight="1" thickBot="1">
      <c r="A80" s="9"/>
      <c r="B80" s="3"/>
      <c r="C80" s="3"/>
      <c r="D80" s="3"/>
      <c r="E80" s="3"/>
      <c r="F80" s="3"/>
      <c r="G80" s="3"/>
      <c r="H80" s="10"/>
      <c r="J80" s="9"/>
      <c r="K80" s="3"/>
      <c r="L80" s="134"/>
      <c r="M80" s="96">
        <v>0</v>
      </c>
      <c r="N80" s="20">
        <v>0</v>
      </c>
      <c r="O80" s="20" t="s">
        <v>100</v>
      </c>
      <c r="P80" s="92">
        <f>N80*M80</f>
        <v>0</v>
      </c>
      <c r="S80" s="346" t="s">
        <v>1</v>
      </c>
      <c r="T80" s="347"/>
      <c r="U80" s="28">
        <f>SUM(U78:U79)</f>
        <v>0</v>
      </c>
      <c r="V80" s="293">
        <f>SUM(V78:W79)</f>
        <v>0</v>
      </c>
      <c r="W80" s="294"/>
      <c r="Y80" s="99" t="s">
        <v>95</v>
      </c>
      <c r="Z80" s="334"/>
      <c r="AA80" s="335"/>
    </row>
    <row r="81" spans="1:27" ht="15" customHeight="1" thickBot="1">
      <c r="A81" s="197" t="s">
        <v>143</v>
      </c>
      <c r="B81" s="198"/>
      <c r="C81" s="3"/>
      <c r="D81" s="19"/>
      <c r="E81" s="19"/>
      <c r="F81" s="3"/>
      <c r="G81" s="16"/>
      <c r="H81" s="108"/>
      <c r="J81" s="9"/>
      <c r="K81" s="3"/>
      <c r="L81" s="134"/>
      <c r="M81" s="96">
        <v>0</v>
      </c>
      <c r="N81" s="20">
        <v>0</v>
      </c>
      <c r="O81" s="20" t="s">
        <v>100</v>
      </c>
      <c r="P81" s="92">
        <f>N81*M81</f>
        <v>0</v>
      </c>
      <c r="Y81" s="98"/>
      <c r="Z81" s="336"/>
      <c r="AA81" s="337"/>
    </row>
    <row r="82" spans="1:28" ht="14.25" customHeight="1" thickBot="1">
      <c r="A82" s="106" t="s">
        <v>113</v>
      </c>
      <c r="B82" s="107" t="s">
        <v>114</v>
      </c>
      <c r="C82" s="107" t="s">
        <v>115</v>
      </c>
      <c r="D82" s="107" t="s">
        <v>116</v>
      </c>
      <c r="E82" s="107" t="s">
        <v>117</v>
      </c>
      <c r="F82" s="107" t="s">
        <v>73</v>
      </c>
      <c r="G82" s="107" t="s">
        <v>73</v>
      </c>
      <c r="H82" s="130" t="s">
        <v>9</v>
      </c>
      <c r="J82" s="9"/>
      <c r="K82" s="3"/>
      <c r="L82" s="134"/>
      <c r="M82" s="96">
        <v>0</v>
      </c>
      <c r="N82" s="20">
        <v>0</v>
      </c>
      <c r="O82" s="20" t="s">
        <v>100</v>
      </c>
      <c r="P82" s="196">
        <f>N82*M82</f>
        <v>0</v>
      </c>
      <c r="R82" s="282" t="s">
        <v>3</v>
      </c>
      <c r="S82" s="283"/>
      <c r="T82" s="283"/>
      <c r="U82" s="184">
        <f>+U80+U75+U69+U63+U59</f>
        <v>0</v>
      </c>
      <c r="V82" s="328">
        <f>ROUND(V80+V75+V69+V63+V59+V54,0)</f>
        <v>0</v>
      </c>
      <c r="W82" s="329"/>
      <c r="Y82" s="99" t="s">
        <v>93</v>
      </c>
      <c r="Z82" s="334"/>
      <c r="AA82" s="335"/>
      <c r="AB82" s="65"/>
    </row>
    <row r="83" spans="1:27" ht="15" customHeight="1" thickBot="1">
      <c r="A83" s="109">
        <v>0.062</v>
      </c>
      <c r="B83" s="131">
        <v>0.0145</v>
      </c>
      <c r="C83" s="131">
        <v>0.008</v>
      </c>
      <c r="D83" s="131">
        <v>0.06</v>
      </c>
      <c r="E83" s="131">
        <v>0.12</v>
      </c>
      <c r="F83" s="131">
        <v>0</v>
      </c>
      <c r="G83" s="131">
        <v>0</v>
      </c>
      <c r="H83" s="132">
        <f>SUM(A83:G83)</f>
        <v>0.26449999999999996</v>
      </c>
      <c r="J83" s="11"/>
      <c r="K83" s="12"/>
      <c r="L83" s="12"/>
      <c r="M83" s="12"/>
      <c r="N83" s="175"/>
      <c r="O83" s="175" t="s">
        <v>5</v>
      </c>
      <c r="P83" s="195">
        <f>SUM(P79:P82)</f>
        <v>0</v>
      </c>
      <c r="R83" s="148"/>
      <c r="S83" s="53"/>
      <c r="T83" s="326" t="s">
        <v>29</v>
      </c>
      <c r="U83" s="327"/>
      <c r="V83" s="341">
        <f>ROUND(SUM(V54:V80)/2,0)</f>
        <v>0</v>
      </c>
      <c r="W83" s="342"/>
      <c r="Y83" s="98"/>
      <c r="Z83" s="336"/>
      <c r="AA83" s="337"/>
    </row>
    <row r="84" spans="12:23" ht="15" customHeight="1" thickBot="1">
      <c r="L84" s="2"/>
      <c r="M84" s="2"/>
      <c r="U84" s="100" t="s">
        <v>197</v>
      </c>
      <c r="V84" s="280">
        <f>+V82-V83</f>
        <v>0</v>
      </c>
      <c r="W84" s="281"/>
    </row>
    <row r="85" spans="1:28" ht="15" customHeight="1" thickBot="1">
      <c r="A85" s="52" t="s">
        <v>80</v>
      </c>
      <c r="B85" s="53"/>
      <c r="C85" s="53"/>
      <c r="D85" s="53"/>
      <c r="E85" s="53"/>
      <c r="F85" s="53"/>
      <c r="G85" s="53"/>
      <c r="H85" s="53"/>
      <c r="I85" s="53"/>
      <c r="J85" s="53"/>
      <c r="K85" s="53"/>
      <c r="L85" s="53"/>
      <c r="M85" s="53"/>
      <c r="N85" s="53"/>
      <c r="O85" s="53"/>
      <c r="P85" s="53"/>
      <c r="Q85" s="53"/>
      <c r="R85" s="53"/>
      <c r="S85" s="53"/>
      <c r="T85" s="53"/>
      <c r="U85" s="53"/>
      <c r="V85" s="53"/>
      <c r="W85" s="53"/>
      <c r="X85" s="53"/>
      <c r="Y85" s="53"/>
      <c r="Z85" s="53"/>
      <c r="AA85" s="115"/>
      <c r="AB85" s="3"/>
    </row>
    <row r="86" spans="1:28" ht="15" customHeight="1">
      <c r="A86" s="24">
        <v>1</v>
      </c>
      <c r="B86" s="24"/>
      <c r="C86" s="24"/>
      <c r="D86" s="24"/>
      <c r="E86" s="116"/>
      <c r="F86" s="116"/>
      <c r="G86" s="116"/>
      <c r="H86" s="116"/>
      <c r="I86" s="116"/>
      <c r="J86" s="116"/>
      <c r="K86" s="116"/>
      <c r="L86" s="116"/>
      <c r="M86" s="116"/>
      <c r="N86" s="116"/>
      <c r="O86" s="116"/>
      <c r="P86" s="116"/>
      <c r="Q86" s="116"/>
      <c r="R86" s="116"/>
      <c r="S86" s="116"/>
      <c r="T86" s="116"/>
      <c r="U86" s="116"/>
      <c r="V86" s="116"/>
      <c r="W86" s="116"/>
      <c r="X86" s="116"/>
      <c r="Y86" s="116"/>
      <c r="Z86" s="116"/>
      <c r="AA86" s="116"/>
      <c r="AB86" s="50"/>
    </row>
    <row r="87" spans="1:28" ht="15" customHeight="1">
      <c r="A87" s="24">
        <v>2</v>
      </c>
      <c r="B87" s="24"/>
      <c r="C87" s="24"/>
      <c r="D87" s="24"/>
      <c r="E87" s="117"/>
      <c r="F87" s="117"/>
      <c r="G87" s="117"/>
      <c r="H87" s="117"/>
      <c r="I87" s="117"/>
      <c r="J87" s="117"/>
      <c r="K87" s="117"/>
      <c r="L87" s="117"/>
      <c r="M87" s="117"/>
      <c r="N87" s="117"/>
      <c r="O87" s="117"/>
      <c r="P87" s="117"/>
      <c r="Q87" s="117"/>
      <c r="R87" s="117"/>
      <c r="S87" s="117"/>
      <c r="T87" s="117"/>
      <c r="U87" s="117"/>
      <c r="V87" s="117"/>
      <c r="W87" s="117"/>
      <c r="X87" s="117"/>
      <c r="Y87" s="117"/>
      <c r="Z87" s="117"/>
      <c r="AA87" s="117"/>
      <c r="AB87" s="50"/>
    </row>
    <row r="88" spans="1:28" ht="15" customHeight="1">
      <c r="A88" s="24">
        <v>3</v>
      </c>
      <c r="B88" s="24"/>
      <c r="C88" s="24"/>
      <c r="D88" s="24"/>
      <c r="E88" s="117"/>
      <c r="F88" s="117"/>
      <c r="G88" s="117"/>
      <c r="H88" s="117"/>
      <c r="I88" s="117"/>
      <c r="J88" s="117"/>
      <c r="K88" s="117"/>
      <c r="L88" s="117"/>
      <c r="M88" s="117"/>
      <c r="N88" s="117"/>
      <c r="O88" s="117"/>
      <c r="P88" s="117"/>
      <c r="Q88" s="117"/>
      <c r="R88" s="117"/>
      <c r="S88" s="117"/>
      <c r="T88" s="117"/>
      <c r="U88" s="117"/>
      <c r="V88" s="117"/>
      <c r="W88" s="117"/>
      <c r="X88" s="117"/>
      <c r="Y88" s="117"/>
      <c r="Z88" s="117"/>
      <c r="AA88" s="117"/>
      <c r="AB88" s="50"/>
    </row>
    <row r="89" spans="1:28" ht="15" customHeight="1">
      <c r="A89" s="24">
        <v>4</v>
      </c>
      <c r="B89" s="24"/>
      <c r="C89" s="24"/>
      <c r="D89" s="24"/>
      <c r="E89" s="117"/>
      <c r="F89" s="117"/>
      <c r="G89" s="117"/>
      <c r="H89" s="117"/>
      <c r="I89" s="117"/>
      <c r="J89" s="117"/>
      <c r="K89" s="117"/>
      <c r="L89" s="117"/>
      <c r="M89" s="117"/>
      <c r="N89" s="117"/>
      <c r="O89" s="117"/>
      <c r="P89" s="117"/>
      <c r="Q89" s="117"/>
      <c r="R89" s="117"/>
      <c r="S89" s="117"/>
      <c r="T89" s="117"/>
      <c r="U89" s="117"/>
      <c r="V89" s="117"/>
      <c r="W89" s="117"/>
      <c r="X89" s="117"/>
      <c r="Y89" s="117"/>
      <c r="Z89" s="117"/>
      <c r="AA89" s="117"/>
      <c r="AB89" s="50"/>
    </row>
    <row r="90" spans="1:28" ht="15" customHeight="1">
      <c r="A90" s="24">
        <v>5</v>
      </c>
      <c r="B90" s="24"/>
      <c r="C90" s="24"/>
      <c r="D90" s="24"/>
      <c r="E90" s="117"/>
      <c r="F90" s="117"/>
      <c r="G90" s="117"/>
      <c r="H90" s="117"/>
      <c r="I90" s="117"/>
      <c r="J90" s="117"/>
      <c r="K90" s="117"/>
      <c r="L90" s="117"/>
      <c r="M90" s="117"/>
      <c r="N90" s="117"/>
      <c r="O90" s="117"/>
      <c r="P90" s="117"/>
      <c r="Q90" s="117"/>
      <c r="R90" s="117"/>
      <c r="S90" s="117"/>
      <c r="T90" s="117"/>
      <c r="U90" s="117"/>
      <c r="V90" s="117"/>
      <c r="W90" s="117"/>
      <c r="X90" s="117"/>
      <c r="Y90" s="117"/>
      <c r="Z90" s="117"/>
      <c r="AA90" s="117"/>
      <c r="AB90" s="50"/>
    </row>
    <row r="91" spans="1:28" ht="15" customHeight="1">
      <c r="A91" s="24">
        <v>6</v>
      </c>
      <c r="B91" s="24"/>
      <c r="C91" s="24"/>
      <c r="D91" s="24"/>
      <c r="E91" s="117"/>
      <c r="F91" s="117"/>
      <c r="G91" s="117"/>
      <c r="H91" s="117"/>
      <c r="I91" s="117"/>
      <c r="J91" s="117"/>
      <c r="K91" s="117"/>
      <c r="L91" s="117"/>
      <c r="M91" s="117"/>
      <c r="N91" s="117"/>
      <c r="O91" s="117"/>
      <c r="P91" s="117"/>
      <c r="Q91" s="117"/>
      <c r="R91" s="117"/>
      <c r="S91" s="117"/>
      <c r="T91" s="117"/>
      <c r="U91" s="117"/>
      <c r="V91" s="117"/>
      <c r="W91" s="117"/>
      <c r="X91" s="117"/>
      <c r="Y91" s="117"/>
      <c r="Z91" s="117"/>
      <c r="AA91" s="117"/>
      <c r="AB91" s="50"/>
    </row>
    <row r="92" spans="1:28" ht="15" customHeight="1">
      <c r="A92" s="24">
        <v>7</v>
      </c>
      <c r="B92" s="24"/>
      <c r="C92" s="24"/>
      <c r="D92" s="24"/>
      <c r="E92" s="117"/>
      <c r="F92" s="117"/>
      <c r="G92" s="117"/>
      <c r="H92" s="117"/>
      <c r="I92" s="117"/>
      <c r="J92" s="117"/>
      <c r="K92" s="117"/>
      <c r="L92" s="117"/>
      <c r="M92" s="117"/>
      <c r="N92" s="117"/>
      <c r="O92" s="117"/>
      <c r="P92" s="117"/>
      <c r="Q92" s="117"/>
      <c r="R92" s="117"/>
      <c r="S92" s="117"/>
      <c r="T92" s="117"/>
      <c r="U92" s="117"/>
      <c r="V92" s="117"/>
      <c r="W92" s="117"/>
      <c r="X92" s="117"/>
      <c r="Y92" s="117"/>
      <c r="Z92" s="117"/>
      <c r="AA92" s="117"/>
      <c r="AB92" s="50"/>
    </row>
    <row r="93" spans="1:28" ht="15" customHeight="1">
      <c r="A93" s="24">
        <v>8</v>
      </c>
      <c r="B93" s="24"/>
      <c r="C93" s="24"/>
      <c r="D93" s="24"/>
      <c r="E93" s="117"/>
      <c r="F93" s="117"/>
      <c r="G93" s="117"/>
      <c r="H93" s="117"/>
      <c r="I93" s="117"/>
      <c r="J93" s="117"/>
      <c r="K93" s="117"/>
      <c r="L93" s="117"/>
      <c r="M93" s="117"/>
      <c r="N93" s="117"/>
      <c r="O93" s="117"/>
      <c r="P93" s="117"/>
      <c r="Q93" s="117"/>
      <c r="R93" s="117"/>
      <c r="S93" s="117"/>
      <c r="T93" s="117"/>
      <c r="U93" s="117"/>
      <c r="V93" s="117"/>
      <c r="W93" s="117"/>
      <c r="X93" s="117"/>
      <c r="Y93" s="117"/>
      <c r="Z93" s="117"/>
      <c r="AA93" s="117"/>
      <c r="AB93" s="50"/>
    </row>
    <row r="94" spans="1:28" ht="15" customHeight="1">
      <c r="A94" s="24">
        <v>9</v>
      </c>
      <c r="B94" s="24"/>
      <c r="C94" s="24"/>
      <c r="D94" s="24"/>
      <c r="E94" s="117"/>
      <c r="F94" s="117"/>
      <c r="G94" s="117"/>
      <c r="H94" s="117"/>
      <c r="I94" s="117"/>
      <c r="J94" s="117"/>
      <c r="K94" s="117"/>
      <c r="L94" s="117"/>
      <c r="M94" s="117"/>
      <c r="N94" s="117"/>
      <c r="O94" s="117"/>
      <c r="P94" s="117"/>
      <c r="Q94" s="117"/>
      <c r="R94" s="117"/>
      <c r="S94" s="117"/>
      <c r="T94" s="117"/>
      <c r="U94" s="117"/>
      <c r="V94" s="117"/>
      <c r="W94" s="117"/>
      <c r="X94" s="117"/>
      <c r="Y94" s="117"/>
      <c r="Z94" s="117"/>
      <c r="AA94" s="117"/>
      <c r="AB94" s="50"/>
    </row>
    <row r="95" spans="1:28" ht="15" customHeight="1">
      <c r="A95" s="24">
        <v>10</v>
      </c>
      <c r="B95" s="24"/>
      <c r="C95" s="24"/>
      <c r="D95" s="24"/>
      <c r="E95" s="117"/>
      <c r="F95" s="117"/>
      <c r="G95" s="117"/>
      <c r="H95" s="117"/>
      <c r="I95" s="117"/>
      <c r="J95" s="117"/>
      <c r="K95" s="117"/>
      <c r="L95" s="117"/>
      <c r="M95" s="117"/>
      <c r="N95" s="117"/>
      <c r="O95" s="117"/>
      <c r="P95" s="117"/>
      <c r="Q95" s="117"/>
      <c r="R95" s="117"/>
      <c r="S95" s="117"/>
      <c r="T95" s="117"/>
      <c r="U95" s="117"/>
      <c r="V95" s="117"/>
      <c r="W95" s="117"/>
      <c r="X95" s="117"/>
      <c r="Y95" s="117"/>
      <c r="Z95" s="117"/>
      <c r="AA95" s="117"/>
      <c r="AB95" s="50"/>
    </row>
    <row r="96" spans="1:28" ht="15" customHeight="1">
      <c r="A96" s="24">
        <v>11</v>
      </c>
      <c r="B96" s="24"/>
      <c r="C96" s="24"/>
      <c r="D96" s="24"/>
      <c r="E96" s="117"/>
      <c r="F96" s="117"/>
      <c r="G96" s="117"/>
      <c r="H96" s="117"/>
      <c r="I96" s="117"/>
      <c r="J96" s="117"/>
      <c r="K96" s="117"/>
      <c r="L96" s="117"/>
      <c r="M96" s="117"/>
      <c r="N96" s="117"/>
      <c r="O96" s="117"/>
      <c r="P96" s="117"/>
      <c r="Q96" s="117"/>
      <c r="R96" s="117"/>
      <c r="S96" s="117"/>
      <c r="T96" s="117"/>
      <c r="U96" s="117"/>
      <c r="V96" s="117"/>
      <c r="W96" s="117"/>
      <c r="X96" s="117"/>
      <c r="Y96" s="117"/>
      <c r="Z96" s="117"/>
      <c r="AA96" s="117"/>
      <c r="AB96" s="50"/>
    </row>
    <row r="97" spans="1:28" ht="15" customHeight="1">
      <c r="A97" s="24">
        <v>12</v>
      </c>
      <c r="B97" s="24"/>
      <c r="C97" s="24"/>
      <c r="D97" s="24"/>
      <c r="E97" s="117"/>
      <c r="F97" s="117"/>
      <c r="G97" s="117"/>
      <c r="H97" s="117"/>
      <c r="I97" s="117"/>
      <c r="J97" s="117"/>
      <c r="K97" s="117"/>
      <c r="L97" s="117"/>
      <c r="M97" s="117"/>
      <c r="N97" s="117"/>
      <c r="O97" s="117"/>
      <c r="P97" s="117"/>
      <c r="Q97" s="117"/>
      <c r="R97" s="117"/>
      <c r="S97" s="117"/>
      <c r="T97" s="117"/>
      <c r="U97" s="117"/>
      <c r="V97" s="117"/>
      <c r="W97" s="117"/>
      <c r="X97" s="117"/>
      <c r="Y97" s="117"/>
      <c r="Z97" s="117"/>
      <c r="AA97" s="117"/>
      <c r="AB97" s="50"/>
    </row>
    <row r="98" spans="1:28" ht="15" customHeight="1">
      <c r="A98" s="24">
        <v>13</v>
      </c>
      <c r="B98" s="24"/>
      <c r="C98" s="24"/>
      <c r="D98" s="24"/>
      <c r="E98" s="117"/>
      <c r="F98" s="117"/>
      <c r="G98" s="117"/>
      <c r="H98" s="117"/>
      <c r="I98" s="117"/>
      <c r="J98" s="117"/>
      <c r="K98" s="117"/>
      <c r="L98" s="117"/>
      <c r="M98" s="117"/>
      <c r="N98" s="117"/>
      <c r="O98" s="117"/>
      <c r="P98" s="117"/>
      <c r="Q98" s="117"/>
      <c r="R98" s="117"/>
      <c r="S98" s="117"/>
      <c r="T98" s="117"/>
      <c r="U98" s="117"/>
      <c r="V98" s="117"/>
      <c r="W98" s="117"/>
      <c r="X98" s="117"/>
      <c r="Y98" s="117"/>
      <c r="Z98" s="117"/>
      <c r="AA98" s="117"/>
      <c r="AB98" s="50"/>
    </row>
    <row r="99" spans="1:28" ht="15" customHeight="1">
      <c r="A99" s="24">
        <v>14</v>
      </c>
      <c r="B99" s="24"/>
      <c r="C99" s="24"/>
      <c r="D99" s="24"/>
      <c r="E99" s="117"/>
      <c r="F99" s="117"/>
      <c r="G99" s="117"/>
      <c r="H99" s="117"/>
      <c r="I99" s="117"/>
      <c r="J99" s="117"/>
      <c r="K99" s="117"/>
      <c r="L99" s="117"/>
      <c r="M99" s="117"/>
      <c r="N99" s="117"/>
      <c r="O99" s="117"/>
      <c r="P99" s="117"/>
      <c r="Q99" s="117"/>
      <c r="R99" s="117"/>
      <c r="S99" s="117"/>
      <c r="T99" s="117"/>
      <c r="U99" s="117"/>
      <c r="V99" s="117"/>
      <c r="W99" s="117"/>
      <c r="X99" s="117"/>
      <c r="Y99" s="117"/>
      <c r="Z99" s="117"/>
      <c r="AA99" s="117"/>
      <c r="AB99" s="50"/>
    </row>
    <row r="100" spans="1:28" ht="15" customHeight="1">
      <c r="A100" s="24">
        <v>15</v>
      </c>
      <c r="B100" s="24"/>
      <c r="C100" s="24"/>
      <c r="D100" s="24"/>
      <c r="E100" s="117"/>
      <c r="F100" s="117"/>
      <c r="G100" s="117"/>
      <c r="H100" s="117"/>
      <c r="I100" s="117"/>
      <c r="J100" s="117"/>
      <c r="K100" s="117"/>
      <c r="L100" s="117"/>
      <c r="M100" s="117"/>
      <c r="N100" s="117"/>
      <c r="O100" s="117"/>
      <c r="P100" s="117"/>
      <c r="Q100" s="117"/>
      <c r="R100" s="117"/>
      <c r="S100" s="117"/>
      <c r="T100" s="117"/>
      <c r="U100" s="117"/>
      <c r="V100" s="117"/>
      <c r="W100" s="117"/>
      <c r="X100" s="117"/>
      <c r="Y100" s="117"/>
      <c r="Z100" s="117"/>
      <c r="AA100" s="117"/>
      <c r="AB100" s="50"/>
    </row>
  </sheetData>
  <sheetProtection/>
  <mergeCells count="238">
    <mergeCell ref="Z82:AA82"/>
    <mergeCell ref="R78:T78"/>
    <mergeCell ref="V78:W78"/>
    <mergeCell ref="Z78:AA78"/>
    <mergeCell ref="R79:T79"/>
    <mergeCell ref="V79:W79"/>
    <mergeCell ref="Z79:AA79"/>
    <mergeCell ref="F79:G79"/>
    <mergeCell ref="V83:W83"/>
    <mergeCell ref="Z83:AA83"/>
    <mergeCell ref="S80:T80"/>
    <mergeCell ref="V80:W80"/>
    <mergeCell ref="Z80:AA80"/>
    <mergeCell ref="Z81:AA81"/>
    <mergeCell ref="R82:T82"/>
    <mergeCell ref="V82:W82"/>
    <mergeCell ref="T83:U83"/>
    <mergeCell ref="Z75:AA75"/>
    <mergeCell ref="Y77:AA77"/>
    <mergeCell ref="S75:T75"/>
    <mergeCell ref="V75:W75"/>
    <mergeCell ref="R77:W77"/>
    <mergeCell ref="R73:T73"/>
    <mergeCell ref="V73:W73"/>
    <mergeCell ref="Z73:AA73"/>
    <mergeCell ref="V74:W74"/>
    <mergeCell ref="Z74:AA74"/>
    <mergeCell ref="R74:T74"/>
    <mergeCell ref="Z70:AA70"/>
    <mergeCell ref="R71:W71"/>
    <mergeCell ref="Z71:AA71"/>
    <mergeCell ref="R72:T72"/>
    <mergeCell ref="V72:W72"/>
    <mergeCell ref="Z72:AA72"/>
    <mergeCell ref="Z67:AA67"/>
    <mergeCell ref="R68:T68"/>
    <mergeCell ref="V68:W68"/>
    <mergeCell ref="S69:T69"/>
    <mergeCell ref="V69:W69"/>
    <mergeCell ref="Y69:AA69"/>
    <mergeCell ref="R67:T67"/>
    <mergeCell ref="V67:W67"/>
    <mergeCell ref="Z64:AA64"/>
    <mergeCell ref="R65:W65"/>
    <mergeCell ref="Z65:AA65"/>
    <mergeCell ref="R66:T66"/>
    <mergeCell ref="V66:W66"/>
    <mergeCell ref="Z66:AA66"/>
    <mergeCell ref="Y61:AA61"/>
    <mergeCell ref="R62:T62"/>
    <mergeCell ref="V62:W62"/>
    <mergeCell ref="Z62:AA62"/>
    <mergeCell ref="S63:T63"/>
    <mergeCell ref="V63:W63"/>
    <mergeCell ref="Z63:AA63"/>
    <mergeCell ref="R61:W61"/>
    <mergeCell ref="Z57:AA57"/>
    <mergeCell ref="R58:T58"/>
    <mergeCell ref="V58:W58"/>
    <mergeCell ref="Z58:AA58"/>
    <mergeCell ref="S59:T59"/>
    <mergeCell ref="V59:W59"/>
    <mergeCell ref="Z59:AA59"/>
    <mergeCell ref="R57:W57"/>
    <mergeCell ref="A55:B55"/>
    <mergeCell ref="C55:H55"/>
    <mergeCell ref="V55:W55"/>
    <mergeCell ref="Z55:AA55"/>
    <mergeCell ref="A56:B56"/>
    <mergeCell ref="Z56:AA56"/>
    <mergeCell ref="S55:U55"/>
    <mergeCell ref="V56:W56"/>
    <mergeCell ref="J55:P55"/>
    <mergeCell ref="A53:H53"/>
    <mergeCell ref="J53:P53"/>
    <mergeCell ref="R53:W53"/>
    <mergeCell ref="Y53:AA53"/>
    <mergeCell ref="A54:B54"/>
    <mergeCell ref="R54:U54"/>
    <mergeCell ref="V54:W54"/>
    <mergeCell ref="Z54:AA54"/>
    <mergeCell ref="A50:G51"/>
    <mergeCell ref="J50:K50"/>
    <mergeCell ref="M50:O50"/>
    <mergeCell ref="Q50:S50"/>
    <mergeCell ref="U50:V50"/>
    <mergeCell ref="J51:K51"/>
    <mergeCell ref="M51:O51"/>
    <mergeCell ref="Q51:S51"/>
    <mergeCell ref="B47:E47"/>
    <mergeCell ref="Y47:Z47"/>
    <mergeCell ref="B48:E48"/>
    <mergeCell ref="Y48:Z48"/>
    <mergeCell ref="B49:E49"/>
    <mergeCell ref="Y49:Z49"/>
    <mergeCell ref="B44:E44"/>
    <mergeCell ref="Y44:Z44"/>
    <mergeCell ref="B45:E45"/>
    <mergeCell ref="Y45:Z45"/>
    <mergeCell ref="B46:E46"/>
    <mergeCell ref="Y46:Z46"/>
    <mergeCell ref="B41:E41"/>
    <mergeCell ref="Y41:Z41"/>
    <mergeCell ref="B42:E42"/>
    <mergeCell ref="Y42:Z42"/>
    <mergeCell ref="B43:E43"/>
    <mergeCell ref="B38:E38"/>
    <mergeCell ref="Y38:Z38"/>
    <mergeCell ref="B39:E39"/>
    <mergeCell ref="Y39:Z39"/>
    <mergeCell ref="B40:E40"/>
    <mergeCell ref="Y40:Z40"/>
    <mergeCell ref="B35:E35"/>
    <mergeCell ref="Y35:Z35"/>
    <mergeCell ref="B36:E36"/>
    <mergeCell ref="Y36:Z36"/>
    <mergeCell ref="B37:E37"/>
    <mergeCell ref="Y37:Z37"/>
    <mergeCell ref="B32:E32"/>
    <mergeCell ref="Y32:Z32"/>
    <mergeCell ref="B33:E33"/>
    <mergeCell ref="Y33:Z33"/>
    <mergeCell ref="B34:E34"/>
    <mergeCell ref="Y34:Z34"/>
    <mergeCell ref="B29:E29"/>
    <mergeCell ref="Y29:Z29"/>
    <mergeCell ref="B30:E30"/>
    <mergeCell ref="Y30:Z30"/>
    <mergeCell ref="B31:E31"/>
    <mergeCell ref="Y31:Z31"/>
    <mergeCell ref="B26:E26"/>
    <mergeCell ref="Y26:Z26"/>
    <mergeCell ref="B27:E27"/>
    <mergeCell ref="Y27:Z27"/>
    <mergeCell ref="B28:E28"/>
    <mergeCell ref="B23:E23"/>
    <mergeCell ref="Y23:Z23"/>
    <mergeCell ref="B24:E24"/>
    <mergeCell ref="Y24:Z24"/>
    <mergeCell ref="B25:E25"/>
    <mergeCell ref="Y25:Z25"/>
    <mergeCell ref="Q20:R20"/>
    <mergeCell ref="Y20:AA20"/>
    <mergeCell ref="B21:E21"/>
    <mergeCell ref="B22:E22"/>
    <mergeCell ref="Y22:Z22"/>
    <mergeCell ref="B19:E20"/>
    <mergeCell ref="F19:G20"/>
    <mergeCell ref="H19:L19"/>
    <mergeCell ref="M19:P19"/>
    <mergeCell ref="Q19:T19"/>
    <mergeCell ref="U19:X19"/>
    <mergeCell ref="H20:I20"/>
    <mergeCell ref="M20:N20"/>
    <mergeCell ref="P15:R15"/>
    <mergeCell ref="A16:B16"/>
    <mergeCell ref="D16:F16"/>
    <mergeCell ref="H16:I16"/>
    <mergeCell ref="K16:N16"/>
    <mergeCell ref="P16:R16"/>
    <mergeCell ref="A14:B14"/>
    <mergeCell ref="D14:F14"/>
    <mergeCell ref="H14:I14"/>
    <mergeCell ref="K14:N14"/>
    <mergeCell ref="P14:R14"/>
    <mergeCell ref="T14:AA16"/>
    <mergeCell ref="A15:B15"/>
    <mergeCell ref="D15:F15"/>
    <mergeCell ref="H15:I15"/>
    <mergeCell ref="K15:N15"/>
    <mergeCell ref="X12:AA12"/>
    <mergeCell ref="A11:B11"/>
    <mergeCell ref="D11:F11"/>
    <mergeCell ref="A13:B13"/>
    <mergeCell ref="D13:F13"/>
    <mergeCell ref="H13:I13"/>
    <mergeCell ref="K13:N13"/>
    <mergeCell ref="P13:R13"/>
    <mergeCell ref="T13:AA13"/>
    <mergeCell ref="A12:B12"/>
    <mergeCell ref="D12:F12"/>
    <mergeCell ref="H12:I12"/>
    <mergeCell ref="K12:N12"/>
    <mergeCell ref="P12:R12"/>
    <mergeCell ref="T12:V12"/>
    <mergeCell ref="A10:B10"/>
    <mergeCell ref="D10:F10"/>
    <mergeCell ref="H10:I10"/>
    <mergeCell ref="K10:N10"/>
    <mergeCell ref="P10:R10"/>
    <mergeCell ref="P9:R9"/>
    <mergeCell ref="X11:AA11"/>
    <mergeCell ref="T9:V9"/>
    <mergeCell ref="H11:I11"/>
    <mergeCell ref="K11:N11"/>
    <mergeCell ref="P11:R11"/>
    <mergeCell ref="T11:U11"/>
    <mergeCell ref="X9:AA9"/>
    <mergeCell ref="T8:V8"/>
    <mergeCell ref="X8:AA8"/>
    <mergeCell ref="A7:B7"/>
    <mergeCell ref="D7:F7"/>
    <mergeCell ref="T10:V10"/>
    <mergeCell ref="X10:AA10"/>
    <mergeCell ref="A9:B9"/>
    <mergeCell ref="D9:F9"/>
    <mergeCell ref="H9:I9"/>
    <mergeCell ref="K9:N9"/>
    <mergeCell ref="K6:N6"/>
    <mergeCell ref="P6:R6"/>
    <mergeCell ref="T6:V6"/>
    <mergeCell ref="X6:AA6"/>
    <mergeCell ref="X7:AA7"/>
    <mergeCell ref="A8:B8"/>
    <mergeCell ref="D8:F8"/>
    <mergeCell ref="H8:I8"/>
    <mergeCell ref="K8:N8"/>
    <mergeCell ref="P8:R8"/>
    <mergeCell ref="V84:W84"/>
    <mergeCell ref="AN2:AX2"/>
    <mergeCell ref="A4:C4"/>
    <mergeCell ref="D4:F4"/>
    <mergeCell ref="K5:N5"/>
    <mergeCell ref="P5:R5"/>
    <mergeCell ref="H7:I7"/>
    <mergeCell ref="K7:N7"/>
    <mergeCell ref="P7:R7"/>
    <mergeCell ref="T7:V7"/>
    <mergeCell ref="A81:B81"/>
    <mergeCell ref="A1:C1"/>
    <mergeCell ref="D1:F1"/>
    <mergeCell ref="A2:C2"/>
    <mergeCell ref="D2:E2"/>
    <mergeCell ref="A3:AA3"/>
    <mergeCell ref="D5:F5"/>
    <mergeCell ref="T5:V5"/>
    <mergeCell ref="X5:AA5"/>
    <mergeCell ref="H1:AA2"/>
  </mergeCells>
  <conditionalFormatting sqref="AB49 AA22:AA49 Z28 P50:P51 T50:T51 X50:X51 V55 F22:X49">
    <cfRule type="expression" priority="46" dxfId="47" stopIfTrue="1">
      <formula>#REF!&gt;0</formula>
    </cfRule>
    <cfRule type="expression" priority="47" dxfId="47" stopIfTrue="1">
      <formula>#REF!&lt;0</formula>
    </cfRule>
  </conditionalFormatting>
  <conditionalFormatting sqref="Y19 A19">
    <cfRule type="expression" priority="44" dxfId="47" stopIfTrue="1">
      <formula>#REF!&gt;0</formula>
    </cfRule>
    <cfRule type="expression" priority="45" dxfId="47" stopIfTrue="1">
      <formula>#REF!&lt;0</formula>
    </cfRule>
  </conditionalFormatting>
  <conditionalFormatting sqref="V83">
    <cfRule type="cellIs" priority="38" dxfId="2" operator="notEqual" stopIfTrue="1">
      <formula>$V$82</formula>
    </cfRule>
    <cfRule type="cellIs" priority="39" dxfId="1" operator="notEqual" stopIfTrue="1">
      <formula>$V$82</formula>
    </cfRule>
    <cfRule type="cellIs" priority="40" dxfId="0" operator="equal" stopIfTrue="1">
      <formula>$V$82</formula>
    </cfRule>
  </conditionalFormatting>
  <conditionalFormatting sqref="V55:W55">
    <cfRule type="cellIs" priority="37" dxfId="2" operator="notEqual" stopIfTrue="1">
      <formula>$V$54</formula>
    </cfRule>
    <cfRule type="cellIs" priority="38" dxfId="0" operator="equal" stopIfTrue="1">
      <formula>$V$54</formula>
    </cfRule>
  </conditionalFormatting>
  <conditionalFormatting sqref="U72:V72 U66:U69 U66:V68 U78:U80 V78:V79">
    <cfRule type="cellIs" priority="68" dxfId="49" operator="equal" stopIfTrue="1">
      <formula>$AN$11</formula>
    </cfRule>
  </conditionalFormatting>
  <conditionalFormatting sqref="U68:V68 U62:V63">
    <cfRule type="cellIs" priority="71" dxfId="49" operator="equal" stopIfTrue="1">
      <formula>$AN$12</formula>
    </cfRule>
  </conditionalFormatting>
  <conditionalFormatting sqref="V83">
    <cfRule type="cellIs" priority="18" dxfId="2" operator="notEqual" stopIfTrue="1">
      <formula>$V$82</formula>
    </cfRule>
    <cfRule type="cellIs" priority="19" dxfId="1" operator="notEqual" stopIfTrue="1">
      <formula>$V$82</formula>
    </cfRule>
    <cfRule type="cellIs" priority="20" dxfId="0" operator="equal" stopIfTrue="1">
      <formula>$V$82</formula>
    </cfRule>
  </conditionalFormatting>
  <conditionalFormatting sqref="V55">
    <cfRule type="expression" priority="16" dxfId="47" stopIfTrue="1">
      <formula>#REF!&gt;0</formula>
    </cfRule>
    <cfRule type="expression" priority="17" dxfId="47" stopIfTrue="1">
      <formula>#REF!&lt;0</formula>
    </cfRule>
  </conditionalFormatting>
  <conditionalFormatting sqref="V55:W55">
    <cfRule type="cellIs" priority="14" dxfId="2" operator="notEqual" stopIfTrue="1">
      <formula>$V$54</formula>
    </cfRule>
    <cfRule type="cellIs" priority="15" dxfId="0" operator="equal" stopIfTrue="1">
      <formula>$V$54</formula>
    </cfRule>
  </conditionalFormatting>
  <conditionalFormatting sqref="V55">
    <cfRule type="expression" priority="12" dxfId="47" stopIfTrue="1">
      <formula>#REF!&gt;0</formula>
    </cfRule>
    <cfRule type="expression" priority="13" dxfId="47" stopIfTrue="1">
      <formula>#REF!&lt;0</formula>
    </cfRule>
  </conditionalFormatting>
  <conditionalFormatting sqref="V83">
    <cfRule type="cellIs" priority="9" dxfId="2" operator="notEqual" stopIfTrue="1">
      <formula>$V$82</formula>
    </cfRule>
    <cfRule type="cellIs" priority="10" dxfId="1" operator="notEqual" stopIfTrue="1">
      <formula>$V$82</formula>
    </cfRule>
    <cfRule type="cellIs" priority="11" dxfId="0" operator="equal" stopIfTrue="1">
      <formula>$V$82</formula>
    </cfRule>
  </conditionalFormatting>
  <conditionalFormatting sqref="V55:W55">
    <cfRule type="cellIs" priority="7" dxfId="2" operator="notEqual" stopIfTrue="1">
      <formula>$V$54</formula>
    </cfRule>
    <cfRule type="cellIs" priority="8" dxfId="0" operator="equal" stopIfTrue="1">
      <formula>$V$54</formula>
    </cfRule>
  </conditionalFormatting>
  <conditionalFormatting sqref="U72:V72 U66:U69 V66:V68 U78:V80">
    <cfRule type="cellIs" priority="6" dxfId="49" operator="equal" stopIfTrue="1">
      <formula>$AN$11</formula>
    </cfRule>
  </conditionalFormatting>
  <conditionalFormatting sqref="U68:V68 U62:V63">
    <cfRule type="cellIs" priority="5" dxfId="49" operator="equal" stopIfTrue="1">
      <formula>$AN$12</formula>
    </cfRule>
  </conditionalFormatting>
  <conditionalFormatting sqref="P50:P51 T50:T51 X50:X51">
    <cfRule type="expression" priority="3" dxfId="47" stopIfTrue="1">
      <formula>#REF!&gt;0</formula>
    </cfRule>
    <cfRule type="expression" priority="4" dxfId="47" stopIfTrue="1">
      <formula>#REF!&lt;0</formula>
    </cfRule>
  </conditionalFormatting>
  <conditionalFormatting sqref="A1:G2">
    <cfRule type="expression" priority="1" dxfId="2" stopIfTrue="1">
      <formula>$AW$11&lt;&gt;0</formula>
    </cfRule>
  </conditionalFormatting>
  <dataValidations count="5">
    <dataValidation type="list" allowBlank="1" showInputMessage="1" showErrorMessage="1" sqref="D12 T12 W12:X12">
      <formula1>$AN$3:$AN$4</formula1>
    </dataValidation>
    <dataValidation type="list" allowBlank="1" showInputMessage="1" showErrorMessage="1" sqref="P16">
      <formula1>$AS$3:$AS$8</formula1>
    </dataValidation>
    <dataValidation type="list" allowBlank="1" showInputMessage="1" showErrorMessage="1" sqref="P10">
      <formula1>$AN$6:$AN$9</formula1>
    </dataValidation>
    <dataValidation type="list" allowBlank="1" showInputMessage="1" showErrorMessage="1" sqref="P12">
      <formula1>$AP$6:$AP$8</formula1>
    </dataValidation>
    <dataValidation type="list" allowBlank="1" showInputMessage="1" showErrorMessage="1" sqref="P14">
      <formula1>$AW$3:$AW$9</formula1>
    </dataValidation>
  </dataValidations>
  <hyperlinks>
    <hyperlink ref="J55" r:id="rId1" display="http://www.nww.usace.army.mil/html/OFFICES/Ed/C/ep_current.asp#reg8"/>
    <hyperlink ref="C55" r:id="rId2" display="http://www.wdol.gov/dba.aspx#14"/>
  </hyperlinks>
  <printOptions horizontalCentered="1"/>
  <pageMargins left="0.3" right="0.17" top="0.02" bottom="0.52" header="0.27" footer="0.3"/>
  <pageSetup horizontalDpi="600" verticalDpi="600" orientation="landscape" paperSize="3" scale="59" r:id="rId5"/>
  <headerFooter alignWithMargins="0">
    <oddFooter>&amp;L&amp;D&amp;T&amp;CPage &amp;P of &amp;N</oddFooter>
  </headerFooter>
  <rowBreaks count="1" manualBreakCount="1">
    <brk id="84" max="25" man="1"/>
  </rowBreaks>
  <legacyDrawing r:id="rId4"/>
</worksheet>
</file>

<file path=xl/worksheets/sheet3.xml><?xml version="1.0" encoding="utf-8"?>
<worksheet xmlns="http://schemas.openxmlformats.org/spreadsheetml/2006/main" xmlns:r="http://schemas.openxmlformats.org/officeDocument/2006/relationships">
  <sheetPr>
    <tabColor rgb="FFFFFF00"/>
  </sheetPr>
  <dimension ref="A1:AX100"/>
  <sheetViews>
    <sheetView zoomScale="67" zoomScaleNormal="67" workbookViewId="0" topLeftCell="A1">
      <pane xSplit="7" ySplit="2" topLeftCell="I3" activePane="bottomRight" state="frozen"/>
      <selection pane="topLeft" activeCell="H3" sqref="H3:AA3"/>
      <selection pane="topRight" activeCell="H3" sqref="H3:AA3"/>
      <selection pane="bottomLeft" activeCell="H3" sqref="H3:AA3"/>
      <selection pane="bottomRight" activeCell="A3" sqref="A3:AA3"/>
    </sheetView>
  </sheetViews>
  <sheetFormatPr defaultColWidth="9.140625" defaultRowHeight="12.75"/>
  <cols>
    <col min="1" max="1" width="8.421875" style="1" customWidth="1"/>
    <col min="2" max="8" width="10.7109375" style="1" customWidth="1"/>
    <col min="9" max="9" width="5.7109375" style="1" customWidth="1"/>
    <col min="10" max="11" width="10.7109375" style="1" customWidth="1"/>
    <col min="12" max="12" width="11.7109375" style="1" customWidth="1"/>
    <col min="13" max="13" width="10.7109375" style="1" customWidth="1"/>
    <col min="14" max="14" width="5.7109375" style="1" customWidth="1"/>
    <col min="15" max="15" width="10.7109375" style="1" customWidth="1"/>
    <col min="16" max="16" width="11.7109375" style="1" customWidth="1"/>
    <col min="17" max="17" width="10.7109375" style="1" customWidth="1"/>
    <col min="18" max="18" width="5.7109375" style="1" customWidth="1"/>
    <col min="19" max="19" width="10.7109375" style="1" customWidth="1"/>
    <col min="20" max="21" width="11.7109375" style="1" customWidth="1"/>
    <col min="22" max="23" width="10.7109375" style="1" customWidth="1"/>
    <col min="24" max="24" width="14.421875" style="1" customWidth="1"/>
    <col min="25" max="25" width="5.7109375" style="1" customWidth="1"/>
    <col min="26" max="26" width="9.7109375" style="1" customWidth="1"/>
    <col min="27" max="27" width="5.7109375" style="1" customWidth="1"/>
    <col min="28" max="28" width="11.00390625" style="1" customWidth="1"/>
    <col min="29" max="29" width="11.7109375" style="1" customWidth="1"/>
    <col min="30" max="33" width="9.140625" style="1" customWidth="1"/>
    <col min="34" max="34" width="12.00390625" style="1" customWidth="1"/>
    <col min="35" max="49" width="9.140625" style="1" customWidth="1"/>
    <col min="50" max="50" width="13.00390625" style="1" customWidth="1"/>
    <col min="51" max="16384" width="9.140625" style="1" customWidth="1"/>
  </cols>
  <sheetData>
    <row r="1" spans="1:27" ht="30" customHeight="1" thickBot="1">
      <c r="A1" s="205" t="s">
        <v>3</v>
      </c>
      <c r="B1" s="206"/>
      <c r="C1" s="207"/>
      <c r="D1" s="202">
        <f>+V82</f>
        <v>0</v>
      </c>
      <c r="E1" s="203"/>
      <c r="F1" s="204"/>
      <c r="G1" s="168" t="s">
        <v>127</v>
      </c>
      <c r="H1" s="232" t="s">
        <v>179</v>
      </c>
      <c r="I1" s="232"/>
      <c r="J1" s="232"/>
      <c r="K1" s="232"/>
      <c r="L1" s="232"/>
      <c r="M1" s="232"/>
      <c r="N1" s="232"/>
      <c r="O1" s="232"/>
      <c r="P1" s="232"/>
      <c r="Q1" s="232"/>
      <c r="R1" s="232"/>
      <c r="S1" s="232"/>
      <c r="T1" s="232"/>
      <c r="U1" s="232"/>
      <c r="V1" s="232"/>
      <c r="W1" s="232"/>
      <c r="X1" s="232"/>
      <c r="Y1" s="232"/>
      <c r="Z1" s="232"/>
      <c r="AA1" s="233"/>
    </row>
    <row r="2" spans="1:50" ht="23.25" customHeight="1" thickBot="1">
      <c r="A2" s="199" t="s">
        <v>104</v>
      </c>
      <c r="B2" s="200"/>
      <c r="C2" s="201"/>
      <c r="D2" s="214">
        <f>+'Item 1 '!D2:E2</f>
        <v>40660</v>
      </c>
      <c r="E2" s="215"/>
      <c r="F2" s="189" t="s">
        <v>201</v>
      </c>
      <c r="G2" s="188">
        <f>+'Item 1 '!G2</f>
        <v>0</v>
      </c>
      <c r="H2" s="234"/>
      <c r="I2" s="234"/>
      <c r="J2" s="234"/>
      <c r="K2" s="234"/>
      <c r="L2" s="234"/>
      <c r="M2" s="234"/>
      <c r="N2" s="234"/>
      <c r="O2" s="234"/>
      <c r="P2" s="234"/>
      <c r="Q2" s="234"/>
      <c r="R2" s="234"/>
      <c r="S2" s="234"/>
      <c r="T2" s="234"/>
      <c r="U2" s="234"/>
      <c r="V2" s="234"/>
      <c r="W2" s="234"/>
      <c r="X2" s="234"/>
      <c r="Y2" s="234"/>
      <c r="Z2" s="234"/>
      <c r="AA2" s="235"/>
      <c r="AN2" s="224" t="s">
        <v>58</v>
      </c>
      <c r="AO2" s="225"/>
      <c r="AP2" s="225"/>
      <c r="AQ2" s="225"/>
      <c r="AR2" s="225"/>
      <c r="AS2" s="225"/>
      <c r="AT2" s="225"/>
      <c r="AU2" s="225"/>
      <c r="AV2" s="225"/>
      <c r="AW2" s="225"/>
      <c r="AX2" s="226"/>
    </row>
    <row r="3" spans="1:50" ht="18" customHeight="1" thickBot="1">
      <c r="A3" s="208" t="s">
        <v>167</v>
      </c>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10"/>
      <c r="AN3" s="38" t="s">
        <v>35</v>
      </c>
      <c r="AO3" s="39"/>
      <c r="AP3" s="39" t="s">
        <v>27</v>
      </c>
      <c r="AQ3" s="40"/>
      <c r="AR3" s="3"/>
      <c r="AS3" s="38" t="s">
        <v>30</v>
      </c>
      <c r="AT3" s="39"/>
      <c r="AU3" s="40"/>
      <c r="AV3" s="3"/>
      <c r="AW3" s="38" t="s">
        <v>30</v>
      </c>
      <c r="AX3" s="40"/>
    </row>
    <row r="4" spans="1:50" ht="14.25" customHeight="1" thickBot="1">
      <c r="A4" s="216" t="s">
        <v>126</v>
      </c>
      <c r="B4" s="217"/>
      <c r="C4" s="218"/>
      <c r="D4" s="219">
        <f>IF(D5=0,0,D1/D5)</f>
        <v>0</v>
      </c>
      <c r="E4" s="220"/>
      <c r="F4" s="220"/>
      <c r="G4" s="169" t="str">
        <f>+G5</f>
        <v>LS</v>
      </c>
      <c r="H4" s="119"/>
      <c r="I4" s="119"/>
      <c r="J4" s="3"/>
      <c r="K4" s="3"/>
      <c r="AB4" s="13"/>
      <c r="AN4" s="41" t="s">
        <v>36</v>
      </c>
      <c r="AO4" s="42"/>
      <c r="AP4" s="42" t="s">
        <v>28</v>
      </c>
      <c r="AQ4" s="43"/>
      <c r="AR4" s="3"/>
      <c r="AS4" s="41" t="s">
        <v>60</v>
      </c>
      <c r="AT4" s="42"/>
      <c r="AU4" s="43"/>
      <c r="AV4" s="3"/>
      <c r="AW4" s="41" t="s">
        <v>70</v>
      </c>
      <c r="AX4" s="43"/>
    </row>
    <row r="5" spans="1:50" ht="14.25" customHeight="1" thickBot="1">
      <c r="A5" s="185" t="s">
        <v>128</v>
      </c>
      <c r="B5" s="186"/>
      <c r="C5" s="187"/>
      <c r="D5" s="211">
        <v>1</v>
      </c>
      <c r="E5" s="212"/>
      <c r="F5" s="213"/>
      <c r="G5" s="170" t="s">
        <v>127</v>
      </c>
      <c r="H5" s="190"/>
      <c r="I5" s="191"/>
      <c r="J5" s="27"/>
      <c r="K5" s="227" t="s">
        <v>102</v>
      </c>
      <c r="L5" s="227"/>
      <c r="M5" s="227"/>
      <c r="N5" s="227"/>
      <c r="O5" s="3"/>
      <c r="P5" s="227" t="s">
        <v>42</v>
      </c>
      <c r="Q5" s="227"/>
      <c r="R5" s="227"/>
      <c r="T5" s="227" t="s">
        <v>16</v>
      </c>
      <c r="U5" s="227"/>
      <c r="V5" s="227"/>
      <c r="X5" s="228" t="s">
        <v>122</v>
      </c>
      <c r="Y5" s="228"/>
      <c r="Z5" s="228"/>
      <c r="AA5" s="228"/>
      <c r="AB5" s="13"/>
      <c r="AN5" s="41"/>
      <c r="AO5" s="42"/>
      <c r="AP5" s="42"/>
      <c r="AQ5" s="43"/>
      <c r="AR5" s="3"/>
      <c r="AS5" s="41" t="s">
        <v>61</v>
      </c>
      <c r="AT5" s="42"/>
      <c r="AU5" s="43"/>
      <c r="AV5" s="3"/>
      <c r="AW5" s="41" t="s">
        <v>71</v>
      </c>
      <c r="AX5" s="43"/>
    </row>
    <row r="6" spans="8:50" ht="14.25" customHeight="1">
      <c r="H6" s="160"/>
      <c r="I6" s="160"/>
      <c r="J6" s="27"/>
      <c r="K6" s="229">
        <f>+'Item 1 '!K6:N6</f>
        <v>0</v>
      </c>
      <c r="L6" s="230"/>
      <c r="M6" s="230"/>
      <c r="N6" s="231"/>
      <c r="P6" s="229"/>
      <c r="Q6" s="230"/>
      <c r="R6" s="231"/>
      <c r="T6" s="221">
        <f>+'Item 1 '!T6:V6</f>
        <v>0</v>
      </c>
      <c r="U6" s="222"/>
      <c r="V6" s="223"/>
      <c r="X6" s="221">
        <f>+'Item 1 '!X6:AA6</f>
        <v>0</v>
      </c>
      <c r="Y6" s="222"/>
      <c r="Z6" s="222"/>
      <c r="AA6" s="223"/>
      <c r="AB6" s="13"/>
      <c r="AN6" s="41" t="s">
        <v>43</v>
      </c>
      <c r="AO6" s="42"/>
      <c r="AP6" s="42" t="s">
        <v>47</v>
      </c>
      <c r="AQ6" s="43"/>
      <c r="AR6" s="3"/>
      <c r="AS6" s="41" t="s">
        <v>62</v>
      </c>
      <c r="AT6" s="42"/>
      <c r="AU6" s="43"/>
      <c r="AV6" s="3"/>
      <c r="AW6" s="41" t="s">
        <v>69</v>
      </c>
      <c r="AX6" s="43"/>
    </row>
    <row r="7" spans="1:50" ht="15" customHeight="1">
      <c r="A7" s="227" t="s">
        <v>105</v>
      </c>
      <c r="B7" s="227"/>
      <c r="D7" s="227" t="s">
        <v>111</v>
      </c>
      <c r="E7" s="227"/>
      <c r="F7" s="227"/>
      <c r="H7" s="236" t="s">
        <v>103</v>
      </c>
      <c r="I7" s="236"/>
      <c r="J7" s="27"/>
      <c r="K7" s="237" t="s">
        <v>106</v>
      </c>
      <c r="L7" s="237"/>
      <c r="M7" s="237"/>
      <c r="N7" s="237"/>
      <c r="P7" s="237" t="s">
        <v>31</v>
      </c>
      <c r="Q7" s="237"/>
      <c r="R7" s="237"/>
      <c r="T7" s="237" t="s">
        <v>17</v>
      </c>
      <c r="U7" s="237"/>
      <c r="V7" s="237"/>
      <c r="X7" s="239" t="s">
        <v>121</v>
      </c>
      <c r="Y7" s="239"/>
      <c r="Z7" s="239"/>
      <c r="AA7" s="239"/>
      <c r="AB7" s="13"/>
      <c r="AN7" s="41" t="s">
        <v>44</v>
      </c>
      <c r="AO7" s="42"/>
      <c r="AP7" s="42" t="s">
        <v>46</v>
      </c>
      <c r="AQ7" s="43"/>
      <c r="AR7" s="3"/>
      <c r="AS7" s="41" t="s">
        <v>63</v>
      </c>
      <c r="AT7" s="42"/>
      <c r="AU7" s="43"/>
      <c r="AV7" s="3"/>
      <c r="AW7" s="41" t="s">
        <v>68</v>
      </c>
      <c r="AX7" s="43"/>
    </row>
    <row r="8" spans="1:50" ht="15" customHeight="1" thickBot="1">
      <c r="A8" s="240">
        <f>+'Item 1 '!A8:B8</f>
        <v>0</v>
      </c>
      <c r="B8" s="241"/>
      <c r="D8" s="229">
        <f>+'Item 1 '!D8:F8</f>
        <v>0</v>
      </c>
      <c r="E8" s="230"/>
      <c r="F8" s="231"/>
      <c r="H8" s="240">
        <f>+'Item 1 '!H8:I8</f>
        <v>0</v>
      </c>
      <c r="I8" s="241"/>
      <c r="J8" s="27"/>
      <c r="K8" s="229">
        <f>+'Item 1 '!K8:N8</f>
        <v>0</v>
      </c>
      <c r="L8" s="230"/>
      <c r="M8" s="230"/>
      <c r="N8" s="231"/>
      <c r="P8" s="229"/>
      <c r="Q8" s="230"/>
      <c r="R8" s="231"/>
      <c r="T8" s="221">
        <f>+'Item 1 '!T8:V8</f>
        <v>0</v>
      </c>
      <c r="U8" s="222"/>
      <c r="V8" s="223"/>
      <c r="X8" s="221">
        <f>+'Item 1 '!X8:AA8</f>
        <v>0</v>
      </c>
      <c r="Y8" s="222"/>
      <c r="Z8" s="222"/>
      <c r="AA8" s="223"/>
      <c r="AB8" s="13"/>
      <c r="AN8" s="41" t="s">
        <v>45</v>
      </c>
      <c r="AO8" s="42"/>
      <c r="AP8" s="42" t="s">
        <v>48</v>
      </c>
      <c r="AQ8" s="43"/>
      <c r="AR8" s="3"/>
      <c r="AS8" s="44" t="s">
        <v>64</v>
      </c>
      <c r="AT8" s="45"/>
      <c r="AU8" s="46"/>
      <c r="AV8" s="3"/>
      <c r="AW8" s="41" t="s">
        <v>72</v>
      </c>
      <c r="AX8" s="43"/>
    </row>
    <row r="9" spans="1:50" ht="15" customHeight="1" thickBot="1">
      <c r="A9" s="227" t="s">
        <v>66</v>
      </c>
      <c r="B9" s="227"/>
      <c r="D9" s="237" t="s">
        <v>124</v>
      </c>
      <c r="E9" s="237"/>
      <c r="F9" s="237"/>
      <c r="H9" s="238" t="s">
        <v>125</v>
      </c>
      <c r="I9" s="238"/>
      <c r="J9" s="3"/>
      <c r="K9" s="237" t="s">
        <v>120</v>
      </c>
      <c r="L9" s="237"/>
      <c r="M9" s="237"/>
      <c r="N9" s="237"/>
      <c r="P9" s="237" t="s">
        <v>39</v>
      </c>
      <c r="Q9" s="237"/>
      <c r="R9" s="237"/>
      <c r="T9" s="237" t="s">
        <v>18</v>
      </c>
      <c r="U9" s="237"/>
      <c r="V9" s="237"/>
      <c r="X9" s="237" t="s">
        <v>41</v>
      </c>
      <c r="Y9" s="237"/>
      <c r="Z9" s="237"/>
      <c r="AA9" s="237"/>
      <c r="AB9" s="13"/>
      <c r="AN9" s="41" t="s">
        <v>30</v>
      </c>
      <c r="AO9" s="42"/>
      <c r="AP9" s="42"/>
      <c r="AQ9" s="43"/>
      <c r="AR9" s="3"/>
      <c r="AS9" s="3"/>
      <c r="AT9" s="3"/>
      <c r="AU9" s="3"/>
      <c r="AV9" s="3"/>
      <c r="AW9" s="44" t="s">
        <v>73</v>
      </c>
      <c r="AX9" s="46"/>
    </row>
    <row r="10" spans="1:50" ht="15" customHeight="1" thickBot="1">
      <c r="A10" s="240">
        <f>+'Item 1 '!A10:B10</f>
        <v>0</v>
      </c>
      <c r="B10" s="241"/>
      <c r="D10" s="229">
        <f>+'Item 1 '!D10:F10</f>
        <v>0</v>
      </c>
      <c r="E10" s="230"/>
      <c r="F10" s="231"/>
      <c r="H10" s="240">
        <v>3</v>
      </c>
      <c r="I10" s="241"/>
      <c r="J10" s="3"/>
      <c r="K10" s="229">
        <f>+'Item 1 '!K10:N10</f>
        <v>0</v>
      </c>
      <c r="L10" s="230"/>
      <c r="M10" s="230"/>
      <c r="N10" s="231"/>
      <c r="P10" s="229" t="s">
        <v>30</v>
      </c>
      <c r="Q10" s="230"/>
      <c r="R10" s="231"/>
      <c r="T10" s="221">
        <f>+'Item 1 '!T10:V10</f>
        <v>0</v>
      </c>
      <c r="U10" s="222"/>
      <c r="V10" s="223"/>
      <c r="X10" s="221">
        <f>+'Item 1 '!X10:AA10</f>
        <v>0</v>
      </c>
      <c r="Y10" s="222"/>
      <c r="Z10" s="222"/>
      <c r="AA10" s="223"/>
      <c r="AB10" s="13"/>
      <c r="AN10" s="41"/>
      <c r="AO10" s="42"/>
      <c r="AP10" s="42"/>
      <c r="AQ10" s="43"/>
      <c r="AR10" s="3"/>
      <c r="AS10" s="3"/>
      <c r="AT10" s="3"/>
      <c r="AU10" s="3"/>
      <c r="AV10" s="3"/>
      <c r="AW10" s="3"/>
      <c r="AX10" s="10"/>
    </row>
    <row r="11" spans="1:50" ht="15" customHeight="1" thickBot="1">
      <c r="A11" s="237" t="s">
        <v>34</v>
      </c>
      <c r="B11" s="237"/>
      <c r="D11" s="237" t="s">
        <v>37</v>
      </c>
      <c r="E11" s="237"/>
      <c r="F11" s="237"/>
      <c r="H11" s="238" t="s">
        <v>52</v>
      </c>
      <c r="I11" s="238"/>
      <c r="K11" s="237" t="s">
        <v>107</v>
      </c>
      <c r="L11" s="237"/>
      <c r="M11" s="237"/>
      <c r="N11" s="237"/>
      <c r="P11" s="237" t="s">
        <v>40</v>
      </c>
      <c r="Q11" s="237"/>
      <c r="R11" s="237"/>
      <c r="T11" s="237" t="s">
        <v>78</v>
      </c>
      <c r="U11" s="237"/>
      <c r="W11" s="111" t="s">
        <v>131</v>
      </c>
      <c r="X11" s="237" t="s">
        <v>79</v>
      </c>
      <c r="Y11" s="237"/>
      <c r="Z11" s="237"/>
      <c r="AA11" s="237"/>
      <c r="AB11" s="13"/>
      <c r="AN11" s="41" t="b">
        <f>IF(K10="Subcontractor",0)</f>
        <v>0</v>
      </c>
      <c r="AO11" s="42" t="s">
        <v>56</v>
      </c>
      <c r="AP11" s="42"/>
      <c r="AQ11" s="43"/>
      <c r="AR11" s="3"/>
      <c r="AS11" s="48" t="s">
        <v>74</v>
      </c>
      <c r="AT11" s="3"/>
      <c r="AU11" s="48">
        <f>V82-X50</f>
        <v>-1E-06</v>
      </c>
      <c r="AV11" s="3"/>
      <c r="AW11" s="178">
        <f>+V56</f>
        <v>0</v>
      </c>
      <c r="AX11" s="10"/>
    </row>
    <row r="12" spans="1:50" ht="15" customHeight="1" thickBot="1">
      <c r="A12" s="229">
        <f>+'Item 1 '!A12:B12</f>
        <v>0</v>
      </c>
      <c r="B12" s="231"/>
      <c r="D12" s="229" t="str">
        <f>+'Item 1 '!D12:F12</f>
        <v>No</v>
      </c>
      <c r="E12" s="230"/>
      <c r="F12" s="231"/>
      <c r="H12" s="240">
        <f>+'Item 1 '!H12:I12</f>
        <v>0</v>
      </c>
      <c r="I12" s="241"/>
      <c r="K12" s="229">
        <f>+'Item 1 '!K12:N12</f>
        <v>0</v>
      </c>
      <c r="L12" s="230"/>
      <c r="M12" s="230"/>
      <c r="N12" s="231"/>
      <c r="P12" s="229" t="s">
        <v>47</v>
      </c>
      <c r="Q12" s="230"/>
      <c r="R12" s="231"/>
      <c r="T12" s="221" t="str">
        <f>+'Item 1 '!T12:V12</f>
        <v>No</v>
      </c>
      <c r="U12" s="222"/>
      <c r="V12" s="223"/>
      <c r="W12" s="172" t="str">
        <f>+'Item 1 '!W12</f>
        <v>Yes</v>
      </c>
      <c r="X12" s="229" t="str">
        <f>+'Item 1 '!X12:AA12</f>
        <v>No</v>
      </c>
      <c r="Y12" s="230"/>
      <c r="Z12" s="230"/>
      <c r="AA12" s="231"/>
      <c r="AB12" s="13"/>
      <c r="AN12" s="44">
        <f>IF(D12="No",0)</f>
        <v>0</v>
      </c>
      <c r="AO12" s="45" t="s">
        <v>57</v>
      </c>
      <c r="AP12" s="45"/>
      <c r="AQ12" s="46"/>
      <c r="AR12" s="12"/>
      <c r="AS12" s="49" t="s">
        <v>75</v>
      </c>
      <c r="AT12" s="12"/>
      <c r="AU12" s="49">
        <f>AU11/X50</f>
        <v>-1</v>
      </c>
      <c r="AV12" s="12"/>
      <c r="AW12" s="12"/>
      <c r="AX12" s="90"/>
    </row>
    <row r="13" spans="1:28" ht="15" customHeight="1">
      <c r="A13" s="237" t="s">
        <v>33</v>
      </c>
      <c r="B13" s="237"/>
      <c r="D13" s="237" t="s">
        <v>53</v>
      </c>
      <c r="E13" s="237"/>
      <c r="F13" s="237"/>
      <c r="H13" s="237" t="s">
        <v>76</v>
      </c>
      <c r="I13" s="237"/>
      <c r="K13" s="237" t="s">
        <v>108</v>
      </c>
      <c r="L13" s="237"/>
      <c r="M13" s="237"/>
      <c r="N13" s="237"/>
      <c r="P13" s="237" t="s">
        <v>67</v>
      </c>
      <c r="Q13" s="237"/>
      <c r="R13" s="237"/>
      <c r="T13" s="227" t="s">
        <v>38</v>
      </c>
      <c r="U13" s="227"/>
      <c r="V13" s="227"/>
      <c r="W13" s="227"/>
      <c r="X13" s="227"/>
      <c r="Y13" s="227"/>
      <c r="Z13" s="227"/>
      <c r="AA13" s="227"/>
      <c r="AB13" s="13"/>
    </row>
    <row r="14" spans="1:28" ht="15" customHeight="1">
      <c r="A14" s="229">
        <f>+'Item 1 '!A14:B14</f>
        <v>0</v>
      </c>
      <c r="B14" s="231"/>
      <c r="D14" s="229">
        <f>+'Item 1 '!D14:F14</f>
        <v>0</v>
      </c>
      <c r="E14" s="230"/>
      <c r="F14" s="231"/>
      <c r="H14" s="240">
        <f>+'Item 1 '!H14:I14</f>
        <v>0</v>
      </c>
      <c r="I14" s="241"/>
      <c r="K14" s="229">
        <f>+'Item 1 '!K14:N14</f>
        <v>0</v>
      </c>
      <c r="L14" s="230"/>
      <c r="M14" s="230"/>
      <c r="N14" s="231"/>
      <c r="P14" s="229" t="s">
        <v>30</v>
      </c>
      <c r="Q14" s="230"/>
      <c r="R14" s="231"/>
      <c r="T14" s="246" t="str">
        <f ca="1">+CELL("Filename")</f>
        <v>V:\DSC Workflow\WEB SITE\NEW Workflows Site\Construction\[CM5-ModificationEstimateOfCost_6-15-11.xls]Item 1 </v>
      </c>
      <c r="U14" s="247"/>
      <c r="V14" s="247"/>
      <c r="W14" s="247"/>
      <c r="X14" s="247"/>
      <c r="Y14" s="247"/>
      <c r="Z14" s="247"/>
      <c r="AA14" s="248"/>
      <c r="AB14" s="13"/>
    </row>
    <row r="15" spans="1:28" ht="15" customHeight="1">
      <c r="A15" s="237" t="s">
        <v>123</v>
      </c>
      <c r="B15" s="237"/>
      <c r="D15" s="237" t="s">
        <v>54</v>
      </c>
      <c r="E15" s="237"/>
      <c r="F15" s="237"/>
      <c r="H15" s="238" t="s">
        <v>55</v>
      </c>
      <c r="I15" s="238"/>
      <c r="K15" s="237" t="s">
        <v>109</v>
      </c>
      <c r="L15" s="237"/>
      <c r="M15" s="237"/>
      <c r="N15" s="237"/>
      <c r="O15" s="3"/>
      <c r="P15" s="237" t="s">
        <v>59</v>
      </c>
      <c r="Q15" s="237"/>
      <c r="R15" s="237"/>
      <c r="T15" s="249"/>
      <c r="U15" s="250"/>
      <c r="V15" s="250"/>
      <c r="W15" s="250"/>
      <c r="X15" s="250"/>
      <c r="Y15" s="250"/>
      <c r="Z15" s="250"/>
      <c r="AA15" s="251"/>
      <c r="AB15" s="51"/>
    </row>
    <row r="16" spans="1:28" ht="15" customHeight="1">
      <c r="A16" s="240">
        <f>+'Item 1 '!A16:B16</f>
        <v>0</v>
      </c>
      <c r="B16" s="241"/>
      <c r="D16" s="229">
        <f>+'Item 1 '!D16:F16</f>
        <v>0</v>
      </c>
      <c r="E16" s="230"/>
      <c r="F16" s="231"/>
      <c r="H16" s="240">
        <f>+'Item 1 '!H16:I16</f>
        <v>0</v>
      </c>
      <c r="I16" s="241"/>
      <c r="K16" s="229">
        <f>+'Item 1 '!K16:N16</f>
        <v>0</v>
      </c>
      <c r="L16" s="230"/>
      <c r="M16" s="230"/>
      <c r="N16" s="231"/>
      <c r="O16" s="3"/>
      <c r="P16" s="229" t="s">
        <v>30</v>
      </c>
      <c r="Q16" s="230"/>
      <c r="R16" s="231"/>
      <c r="T16" s="252"/>
      <c r="U16" s="253"/>
      <c r="V16" s="253"/>
      <c r="W16" s="253"/>
      <c r="X16" s="253"/>
      <c r="Y16" s="253"/>
      <c r="Z16" s="253"/>
      <c r="AA16" s="254"/>
      <c r="AB16" s="51"/>
    </row>
    <row r="17" spans="1:28" ht="15" customHeight="1" thickBot="1">
      <c r="A17" s="25"/>
      <c r="B17" s="25"/>
      <c r="C17" s="47"/>
      <c r="D17" s="25"/>
      <c r="E17" s="25"/>
      <c r="F17" s="25"/>
      <c r="G17" s="25"/>
      <c r="H17" s="26"/>
      <c r="I17" s="26"/>
      <c r="J17" s="26"/>
      <c r="K17" s="26"/>
      <c r="L17" s="26"/>
      <c r="M17" s="26"/>
      <c r="N17" s="3"/>
      <c r="O17" s="3"/>
      <c r="P17" s="3"/>
      <c r="Q17" s="3"/>
      <c r="R17" s="3"/>
      <c r="S17" s="3"/>
      <c r="T17" s="3"/>
      <c r="U17" s="3"/>
      <c r="V17" s="3"/>
      <c r="W17" s="3"/>
      <c r="X17" s="3"/>
      <c r="Y17" s="3"/>
      <c r="Z17" s="3"/>
      <c r="AA17" s="3"/>
      <c r="AB17" s="3"/>
    </row>
    <row r="18" spans="1:28" ht="18.75" customHeight="1" thickBot="1">
      <c r="A18" s="52" t="s">
        <v>159</v>
      </c>
      <c r="B18" s="53"/>
      <c r="C18" s="53"/>
      <c r="D18" s="53"/>
      <c r="E18" s="53"/>
      <c r="F18" s="119"/>
      <c r="G18" s="119"/>
      <c r="H18" s="53"/>
      <c r="I18" s="53"/>
      <c r="J18" s="53"/>
      <c r="K18" s="53"/>
      <c r="L18" s="53"/>
      <c r="M18" s="53"/>
      <c r="N18" s="53"/>
      <c r="O18" s="53"/>
      <c r="P18" s="53"/>
      <c r="Q18" s="53"/>
      <c r="R18" s="53"/>
      <c r="S18" s="53"/>
      <c r="T18" s="53"/>
      <c r="U18" s="53"/>
      <c r="V18" s="53"/>
      <c r="W18" s="53"/>
      <c r="X18" s="53"/>
      <c r="Y18" s="53"/>
      <c r="Z18" s="53"/>
      <c r="AA18" s="115"/>
      <c r="AB18" s="13"/>
    </row>
    <row r="19" spans="1:28" ht="16.5" customHeight="1" thickBot="1">
      <c r="A19" s="66"/>
      <c r="B19" s="264" t="s">
        <v>11</v>
      </c>
      <c r="C19" s="265"/>
      <c r="D19" s="265"/>
      <c r="E19" s="266"/>
      <c r="F19" s="268" t="s">
        <v>133</v>
      </c>
      <c r="G19" s="269"/>
      <c r="H19" s="242" t="s">
        <v>7</v>
      </c>
      <c r="I19" s="243"/>
      <c r="J19" s="243"/>
      <c r="K19" s="243"/>
      <c r="L19" s="244"/>
      <c r="M19" s="272" t="s">
        <v>2</v>
      </c>
      <c r="N19" s="272"/>
      <c r="O19" s="272"/>
      <c r="P19" s="272"/>
      <c r="Q19" s="242" t="s">
        <v>0</v>
      </c>
      <c r="R19" s="243"/>
      <c r="S19" s="243"/>
      <c r="T19" s="244"/>
      <c r="U19" s="242" t="s">
        <v>9</v>
      </c>
      <c r="V19" s="243"/>
      <c r="W19" s="243"/>
      <c r="X19" s="244"/>
      <c r="Y19" s="113"/>
      <c r="Z19" s="114"/>
      <c r="AA19" s="122"/>
      <c r="AB19" s="13"/>
    </row>
    <row r="20" spans="1:28" ht="18" customHeight="1" thickBot="1">
      <c r="A20" s="67" t="s">
        <v>12</v>
      </c>
      <c r="B20" s="255"/>
      <c r="C20" s="256"/>
      <c r="D20" s="256"/>
      <c r="E20" s="267"/>
      <c r="F20" s="270" t="s">
        <v>132</v>
      </c>
      <c r="G20" s="271"/>
      <c r="H20" s="245" t="s">
        <v>4</v>
      </c>
      <c r="I20" s="245"/>
      <c r="J20" s="68" t="s">
        <v>51</v>
      </c>
      <c r="K20" s="145" t="s">
        <v>20</v>
      </c>
      <c r="L20" s="145" t="s">
        <v>5</v>
      </c>
      <c r="M20" s="245" t="s">
        <v>4</v>
      </c>
      <c r="N20" s="245"/>
      <c r="O20" s="145" t="s">
        <v>20</v>
      </c>
      <c r="P20" s="145" t="s">
        <v>5</v>
      </c>
      <c r="Q20" s="245" t="s">
        <v>4</v>
      </c>
      <c r="R20" s="245"/>
      <c r="S20" s="145" t="s">
        <v>20</v>
      </c>
      <c r="T20" s="145" t="s">
        <v>5</v>
      </c>
      <c r="U20" s="69" t="s">
        <v>6</v>
      </c>
      <c r="V20" s="145" t="s">
        <v>50</v>
      </c>
      <c r="W20" s="145" t="s">
        <v>15</v>
      </c>
      <c r="X20" s="145" t="s">
        <v>5</v>
      </c>
      <c r="Y20" s="255" t="s">
        <v>32</v>
      </c>
      <c r="Z20" s="256"/>
      <c r="AA20" s="257"/>
      <c r="AB20" s="13"/>
    </row>
    <row r="21" spans="1:30" ht="17.25" customHeight="1" thickBot="1">
      <c r="A21" s="70"/>
      <c r="B21" s="258" t="s">
        <v>13</v>
      </c>
      <c r="C21" s="258"/>
      <c r="D21" s="258"/>
      <c r="E21" s="258"/>
      <c r="F21" s="71"/>
      <c r="G21" s="71"/>
      <c r="H21" s="144"/>
      <c r="I21" s="144"/>
      <c r="J21" s="144"/>
      <c r="K21" s="144"/>
      <c r="L21" s="144"/>
      <c r="M21" s="144"/>
      <c r="N21" s="144"/>
      <c r="O21" s="144"/>
      <c r="P21" s="144"/>
      <c r="Q21" s="144"/>
      <c r="R21" s="144"/>
      <c r="S21" s="144"/>
      <c r="T21" s="144"/>
      <c r="U21" s="144"/>
      <c r="V21" s="144"/>
      <c r="W21" s="144"/>
      <c r="X21" s="144"/>
      <c r="Y21" s="118"/>
      <c r="Z21" s="112"/>
      <c r="AA21" s="71"/>
      <c r="AB21" s="13"/>
      <c r="AD21" s="24"/>
    </row>
    <row r="22" spans="1:35" ht="15" customHeight="1" thickBot="1">
      <c r="A22" s="72">
        <v>1</v>
      </c>
      <c r="B22" s="259"/>
      <c r="C22" s="260"/>
      <c r="D22" s="260"/>
      <c r="E22" s="260"/>
      <c r="F22" s="80">
        <v>0</v>
      </c>
      <c r="G22" s="81" t="s">
        <v>21</v>
      </c>
      <c r="H22" s="73">
        <v>0</v>
      </c>
      <c r="I22" s="74" t="s">
        <v>22</v>
      </c>
      <c r="J22" s="75">
        <f aca="true" t="shared" si="0" ref="J22:J27">IF(H22&lt;&gt;0,F22/H22,0)</f>
        <v>0</v>
      </c>
      <c r="K22" s="76">
        <v>0</v>
      </c>
      <c r="L22" s="77">
        <f aca="true" t="shared" si="1" ref="L22:L27">-K22*H22</f>
        <v>0</v>
      </c>
      <c r="M22" s="73">
        <v>0</v>
      </c>
      <c r="N22" s="74" t="s">
        <v>21</v>
      </c>
      <c r="O22" s="76">
        <v>0</v>
      </c>
      <c r="P22" s="77">
        <f aca="true" t="shared" si="2" ref="P22:P27">-O22*M22</f>
        <v>0</v>
      </c>
      <c r="Q22" s="73">
        <v>0</v>
      </c>
      <c r="R22" s="74" t="s">
        <v>21</v>
      </c>
      <c r="S22" s="76">
        <v>0</v>
      </c>
      <c r="T22" s="77">
        <f aca="true" t="shared" si="3" ref="T22:T27">-S22*Q22</f>
        <v>0</v>
      </c>
      <c r="U22" s="78">
        <f>+T22+P22+L22</f>
        <v>0</v>
      </c>
      <c r="V22" s="79">
        <f aca="true" t="shared" si="4" ref="V22:V27">SUM($T$10+$T$8+$T$6)</f>
        <v>0</v>
      </c>
      <c r="W22" s="78">
        <f>U22*V22</f>
        <v>0</v>
      </c>
      <c r="X22" s="152">
        <f>W22+U22</f>
        <v>0</v>
      </c>
      <c r="Y22" s="261">
        <f aca="true" t="shared" si="5" ref="Y22:Y27">IF(F22=0,0,X22/F22)</f>
        <v>0</v>
      </c>
      <c r="Z22" s="261"/>
      <c r="AA22" s="146" t="str">
        <f aca="true" t="shared" si="6" ref="AA22:AA27">+G22</f>
        <v>sf</v>
      </c>
      <c r="AB22" s="13"/>
      <c r="AH22" s="7"/>
      <c r="AI22" s="8"/>
    </row>
    <row r="23" spans="1:35" ht="15" customHeight="1" thickBot="1">
      <c r="A23" s="82">
        <v>2</v>
      </c>
      <c r="B23" s="262"/>
      <c r="C23" s="263"/>
      <c r="D23" s="263"/>
      <c r="E23" s="263"/>
      <c r="F23" s="94">
        <v>0</v>
      </c>
      <c r="G23" s="95" t="s">
        <v>21</v>
      </c>
      <c r="H23" s="83">
        <v>0</v>
      </c>
      <c r="I23" s="84" t="s">
        <v>22</v>
      </c>
      <c r="J23" s="75">
        <f t="shared" si="0"/>
        <v>0</v>
      </c>
      <c r="K23" s="85">
        <v>0</v>
      </c>
      <c r="L23" s="77">
        <f t="shared" si="1"/>
        <v>0</v>
      </c>
      <c r="M23" s="83">
        <v>0</v>
      </c>
      <c r="N23" s="84" t="s">
        <v>21</v>
      </c>
      <c r="O23" s="85">
        <v>0</v>
      </c>
      <c r="P23" s="77">
        <f t="shared" si="2"/>
        <v>0</v>
      </c>
      <c r="Q23" s="83">
        <v>0</v>
      </c>
      <c r="R23" s="84" t="s">
        <v>21</v>
      </c>
      <c r="S23" s="85">
        <v>0</v>
      </c>
      <c r="T23" s="77">
        <f t="shared" si="3"/>
        <v>0</v>
      </c>
      <c r="U23" s="78">
        <f aca="true" t="shared" si="7" ref="U23:U49">+T23+P23+L23</f>
        <v>0</v>
      </c>
      <c r="V23" s="79">
        <f t="shared" si="4"/>
        <v>0</v>
      </c>
      <c r="W23" s="78">
        <f aca="true" t="shared" si="8" ref="W23:W49">U23*V23</f>
        <v>0</v>
      </c>
      <c r="X23" s="153">
        <f aca="true" t="shared" si="9" ref="X23:X49">W23+U23</f>
        <v>0</v>
      </c>
      <c r="Y23" s="261">
        <f t="shared" si="5"/>
        <v>0</v>
      </c>
      <c r="Z23" s="261"/>
      <c r="AA23" s="146" t="str">
        <f t="shared" si="6"/>
        <v>sf</v>
      </c>
      <c r="AB23" s="13"/>
      <c r="AH23" s="7"/>
      <c r="AI23" s="8"/>
    </row>
    <row r="24" spans="1:28" ht="15" customHeight="1" thickBot="1">
      <c r="A24" s="82">
        <v>3</v>
      </c>
      <c r="B24" s="273"/>
      <c r="C24" s="263"/>
      <c r="D24" s="263"/>
      <c r="E24" s="263"/>
      <c r="F24" s="94">
        <v>0</v>
      </c>
      <c r="G24" s="95" t="s">
        <v>21</v>
      </c>
      <c r="H24" s="83">
        <v>0</v>
      </c>
      <c r="I24" s="84" t="s">
        <v>22</v>
      </c>
      <c r="J24" s="75">
        <f t="shared" si="0"/>
        <v>0</v>
      </c>
      <c r="K24" s="85">
        <v>0</v>
      </c>
      <c r="L24" s="77">
        <f t="shared" si="1"/>
        <v>0</v>
      </c>
      <c r="M24" s="83">
        <v>0</v>
      </c>
      <c r="N24" s="84" t="s">
        <v>21</v>
      </c>
      <c r="O24" s="85">
        <v>0</v>
      </c>
      <c r="P24" s="77">
        <f t="shared" si="2"/>
        <v>0</v>
      </c>
      <c r="Q24" s="83">
        <v>0</v>
      </c>
      <c r="R24" s="84" t="s">
        <v>21</v>
      </c>
      <c r="S24" s="85">
        <v>0</v>
      </c>
      <c r="T24" s="77">
        <f t="shared" si="3"/>
        <v>0</v>
      </c>
      <c r="U24" s="78">
        <f t="shared" si="7"/>
        <v>0</v>
      </c>
      <c r="V24" s="79">
        <f t="shared" si="4"/>
        <v>0</v>
      </c>
      <c r="W24" s="78">
        <f t="shared" si="8"/>
        <v>0</v>
      </c>
      <c r="X24" s="153">
        <f t="shared" si="9"/>
        <v>0</v>
      </c>
      <c r="Y24" s="261">
        <f t="shared" si="5"/>
        <v>0</v>
      </c>
      <c r="Z24" s="261"/>
      <c r="AA24" s="146" t="str">
        <f t="shared" si="6"/>
        <v>sf</v>
      </c>
      <c r="AB24" s="13"/>
    </row>
    <row r="25" spans="1:28" ht="15" customHeight="1" thickBot="1">
      <c r="A25" s="82">
        <v>4</v>
      </c>
      <c r="B25" s="262"/>
      <c r="C25" s="263"/>
      <c r="D25" s="263"/>
      <c r="E25" s="263"/>
      <c r="F25" s="94">
        <v>0</v>
      </c>
      <c r="G25" s="95" t="s">
        <v>21</v>
      </c>
      <c r="H25" s="83">
        <v>0</v>
      </c>
      <c r="I25" s="84" t="s">
        <v>22</v>
      </c>
      <c r="J25" s="75">
        <f t="shared" si="0"/>
        <v>0</v>
      </c>
      <c r="K25" s="85">
        <v>0</v>
      </c>
      <c r="L25" s="77">
        <f t="shared" si="1"/>
        <v>0</v>
      </c>
      <c r="M25" s="83">
        <v>0</v>
      </c>
      <c r="N25" s="84" t="s">
        <v>21</v>
      </c>
      <c r="O25" s="85">
        <v>0</v>
      </c>
      <c r="P25" s="77">
        <f t="shared" si="2"/>
        <v>0</v>
      </c>
      <c r="Q25" s="83">
        <v>0</v>
      </c>
      <c r="R25" s="84" t="s">
        <v>21</v>
      </c>
      <c r="S25" s="85">
        <v>0</v>
      </c>
      <c r="T25" s="77">
        <f t="shared" si="3"/>
        <v>0</v>
      </c>
      <c r="U25" s="78">
        <f t="shared" si="7"/>
        <v>0</v>
      </c>
      <c r="V25" s="79">
        <f t="shared" si="4"/>
        <v>0</v>
      </c>
      <c r="W25" s="78">
        <f t="shared" si="8"/>
        <v>0</v>
      </c>
      <c r="X25" s="153">
        <f t="shared" si="9"/>
        <v>0</v>
      </c>
      <c r="Y25" s="261">
        <f t="shared" si="5"/>
        <v>0</v>
      </c>
      <c r="Z25" s="261"/>
      <c r="AA25" s="146" t="str">
        <f t="shared" si="6"/>
        <v>sf</v>
      </c>
      <c r="AB25" s="13"/>
    </row>
    <row r="26" spans="1:35" ht="15" customHeight="1" thickBot="1">
      <c r="A26" s="82">
        <v>5</v>
      </c>
      <c r="B26" s="273"/>
      <c r="C26" s="263"/>
      <c r="D26" s="263"/>
      <c r="E26" s="263"/>
      <c r="F26" s="94">
        <v>0</v>
      </c>
      <c r="G26" s="95" t="s">
        <v>21</v>
      </c>
      <c r="H26" s="83">
        <v>0</v>
      </c>
      <c r="I26" s="84" t="s">
        <v>22</v>
      </c>
      <c r="J26" s="75">
        <f t="shared" si="0"/>
        <v>0</v>
      </c>
      <c r="K26" s="85">
        <v>0</v>
      </c>
      <c r="L26" s="77">
        <f t="shared" si="1"/>
        <v>0</v>
      </c>
      <c r="M26" s="83">
        <v>0</v>
      </c>
      <c r="N26" s="84" t="s">
        <v>21</v>
      </c>
      <c r="O26" s="85">
        <v>0</v>
      </c>
      <c r="P26" s="77">
        <f t="shared" si="2"/>
        <v>0</v>
      </c>
      <c r="Q26" s="83">
        <v>0</v>
      </c>
      <c r="R26" s="84" t="s">
        <v>21</v>
      </c>
      <c r="S26" s="85">
        <v>0</v>
      </c>
      <c r="T26" s="77">
        <f t="shared" si="3"/>
        <v>0</v>
      </c>
      <c r="U26" s="78">
        <f t="shared" si="7"/>
        <v>0</v>
      </c>
      <c r="V26" s="79">
        <f t="shared" si="4"/>
        <v>0</v>
      </c>
      <c r="W26" s="78">
        <f t="shared" si="8"/>
        <v>0</v>
      </c>
      <c r="X26" s="153">
        <f t="shared" si="9"/>
        <v>0</v>
      </c>
      <c r="Y26" s="261">
        <f t="shared" si="5"/>
        <v>0</v>
      </c>
      <c r="Z26" s="261"/>
      <c r="AA26" s="146" t="str">
        <f t="shared" si="6"/>
        <v>sf</v>
      </c>
      <c r="AB26" s="13"/>
      <c r="AI26" s="6"/>
    </row>
    <row r="27" spans="1:35" ht="15" customHeight="1" thickBot="1">
      <c r="A27" s="82">
        <v>6</v>
      </c>
      <c r="B27" s="262"/>
      <c r="C27" s="263"/>
      <c r="D27" s="263"/>
      <c r="E27" s="263"/>
      <c r="F27" s="94">
        <v>0</v>
      </c>
      <c r="G27" s="133" t="s">
        <v>21</v>
      </c>
      <c r="H27" s="83">
        <v>0</v>
      </c>
      <c r="I27" s="84" t="s">
        <v>22</v>
      </c>
      <c r="J27" s="75">
        <f t="shared" si="0"/>
        <v>0</v>
      </c>
      <c r="K27" s="85">
        <v>0</v>
      </c>
      <c r="L27" s="77">
        <f t="shared" si="1"/>
        <v>0</v>
      </c>
      <c r="M27" s="83">
        <v>0</v>
      </c>
      <c r="N27" s="84" t="s">
        <v>21</v>
      </c>
      <c r="O27" s="85">
        <v>0</v>
      </c>
      <c r="P27" s="77">
        <f t="shared" si="2"/>
        <v>0</v>
      </c>
      <c r="Q27" s="83">
        <v>0</v>
      </c>
      <c r="R27" s="84" t="s">
        <v>21</v>
      </c>
      <c r="S27" s="85">
        <v>0</v>
      </c>
      <c r="T27" s="77">
        <f t="shared" si="3"/>
        <v>0</v>
      </c>
      <c r="U27" s="78">
        <f>+T27+P27+L27</f>
        <v>0</v>
      </c>
      <c r="V27" s="79">
        <f t="shared" si="4"/>
        <v>0</v>
      </c>
      <c r="W27" s="78">
        <f>U27*V27</f>
        <v>0</v>
      </c>
      <c r="X27" s="153">
        <f>W27+U27</f>
        <v>0</v>
      </c>
      <c r="Y27" s="261">
        <f t="shared" si="5"/>
        <v>0</v>
      </c>
      <c r="Z27" s="261"/>
      <c r="AA27" s="146" t="str">
        <f t="shared" si="6"/>
        <v>sf</v>
      </c>
      <c r="AB27" s="13"/>
      <c r="AI27" s="6"/>
    </row>
    <row r="28" spans="1:35" ht="15" customHeight="1" thickBot="1">
      <c r="A28" s="87">
        <v>6</v>
      </c>
      <c r="B28" s="274" t="s">
        <v>14</v>
      </c>
      <c r="C28" s="274"/>
      <c r="D28" s="274"/>
      <c r="E28" s="274"/>
      <c r="F28" s="89"/>
      <c r="G28" s="89"/>
      <c r="H28" s="88"/>
      <c r="I28" s="88"/>
      <c r="J28" s="88"/>
      <c r="K28" s="88"/>
      <c r="L28" s="88"/>
      <c r="M28" s="88"/>
      <c r="N28" s="88"/>
      <c r="O28" s="88"/>
      <c r="P28" s="88"/>
      <c r="Q28" s="88"/>
      <c r="R28" s="88"/>
      <c r="S28" s="88"/>
      <c r="T28" s="88"/>
      <c r="U28" s="88"/>
      <c r="V28" s="88"/>
      <c r="W28" s="88"/>
      <c r="X28" s="154"/>
      <c r="Y28" s="156"/>
      <c r="Z28" s="157"/>
      <c r="AA28" s="155"/>
      <c r="AB28" s="13"/>
      <c r="AI28" s="8"/>
    </row>
    <row r="29" spans="1:30" ht="15" customHeight="1" thickBot="1">
      <c r="A29" s="82">
        <v>7</v>
      </c>
      <c r="B29" s="273"/>
      <c r="C29" s="263"/>
      <c r="D29" s="263"/>
      <c r="E29" s="263"/>
      <c r="F29" s="94">
        <v>0</v>
      </c>
      <c r="G29" s="95" t="s">
        <v>21</v>
      </c>
      <c r="H29" s="73">
        <v>0</v>
      </c>
      <c r="I29" s="74" t="s">
        <v>22</v>
      </c>
      <c r="J29" s="75">
        <f aca="true" t="shared" si="10" ref="J29:J42">IF(H29&lt;&gt;0,F29/H29,0)</f>
        <v>0</v>
      </c>
      <c r="K29" s="76">
        <v>0</v>
      </c>
      <c r="L29" s="77">
        <f aca="true" t="shared" si="11" ref="L29:L49">K29*H29</f>
        <v>0</v>
      </c>
      <c r="M29" s="86">
        <v>0</v>
      </c>
      <c r="N29" s="84" t="s">
        <v>21</v>
      </c>
      <c r="O29" s="76">
        <v>0</v>
      </c>
      <c r="P29" s="77">
        <f aca="true" t="shared" si="12" ref="P29:P48">O29*M29</f>
        <v>0</v>
      </c>
      <c r="Q29" s="86">
        <v>0</v>
      </c>
      <c r="R29" s="84" t="s">
        <v>21</v>
      </c>
      <c r="S29" s="76">
        <v>0</v>
      </c>
      <c r="T29" s="77">
        <f aca="true" t="shared" si="13" ref="T29:T49">S29*Q29</f>
        <v>0</v>
      </c>
      <c r="U29" s="78">
        <f t="shared" si="7"/>
        <v>0</v>
      </c>
      <c r="V29" s="79">
        <f aca="true" t="shared" si="14" ref="V29:V42">SUM($T$10+$T$8+$T$6)</f>
        <v>0</v>
      </c>
      <c r="W29" s="78">
        <f t="shared" si="8"/>
        <v>0</v>
      </c>
      <c r="X29" s="153">
        <f t="shared" si="9"/>
        <v>0</v>
      </c>
      <c r="Y29" s="261">
        <f aca="true" t="shared" si="15" ref="Y29:Y42">IF(F29=0,0,X29/F29)</f>
        <v>0</v>
      </c>
      <c r="Z29" s="261"/>
      <c r="AA29" s="146" t="str">
        <f aca="true" t="shared" si="16" ref="AA29:AA42">+G29</f>
        <v>sf</v>
      </c>
      <c r="AB29" s="13"/>
      <c r="AD29" s="14"/>
    </row>
    <row r="30" spans="1:34" ht="15" customHeight="1" thickBot="1">
      <c r="A30" s="82">
        <v>8</v>
      </c>
      <c r="B30" s="273"/>
      <c r="C30" s="263"/>
      <c r="D30" s="263"/>
      <c r="E30" s="263"/>
      <c r="F30" s="94">
        <v>0</v>
      </c>
      <c r="G30" s="95" t="s">
        <v>21</v>
      </c>
      <c r="H30" s="73">
        <v>0</v>
      </c>
      <c r="I30" s="74" t="s">
        <v>22</v>
      </c>
      <c r="J30" s="75">
        <f t="shared" si="10"/>
        <v>0</v>
      </c>
      <c r="K30" s="76">
        <v>0</v>
      </c>
      <c r="L30" s="77">
        <f t="shared" si="11"/>
        <v>0</v>
      </c>
      <c r="M30" s="86">
        <v>0</v>
      </c>
      <c r="N30" s="84" t="s">
        <v>21</v>
      </c>
      <c r="O30" s="76">
        <v>0</v>
      </c>
      <c r="P30" s="77">
        <f t="shared" si="12"/>
        <v>0</v>
      </c>
      <c r="Q30" s="86">
        <v>0</v>
      </c>
      <c r="R30" s="84" t="s">
        <v>21</v>
      </c>
      <c r="S30" s="76">
        <v>0</v>
      </c>
      <c r="T30" s="77">
        <f t="shared" si="13"/>
        <v>0</v>
      </c>
      <c r="U30" s="78">
        <f t="shared" si="7"/>
        <v>0</v>
      </c>
      <c r="V30" s="79">
        <f t="shared" si="14"/>
        <v>0</v>
      </c>
      <c r="W30" s="78">
        <f t="shared" si="8"/>
        <v>0</v>
      </c>
      <c r="X30" s="153">
        <f t="shared" si="9"/>
        <v>0</v>
      </c>
      <c r="Y30" s="261">
        <f t="shared" si="15"/>
        <v>0</v>
      </c>
      <c r="Z30" s="261"/>
      <c r="AA30" s="146" t="str">
        <f t="shared" si="16"/>
        <v>sf</v>
      </c>
      <c r="AB30" s="13"/>
      <c r="AD30" s="14"/>
      <c r="AH30" s="6"/>
    </row>
    <row r="31" spans="1:34" ht="15" customHeight="1" thickBot="1">
      <c r="A31" s="82">
        <v>9</v>
      </c>
      <c r="B31" s="273"/>
      <c r="C31" s="263"/>
      <c r="D31" s="263"/>
      <c r="E31" s="263"/>
      <c r="F31" s="94">
        <v>0</v>
      </c>
      <c r="G31" s="95" t="s">
        <v>21</v>
      </c>
      <c r="H31" s="73">
        <v>0</v>
      </c>
      <c r="I31" s="74" t="s">
        <v>22</v>
      </c>
      <c r="J31" s="75">
        <f t="shared" si="10"/>
        <v>0</v>
      </c>
      <c r="K31" s="76">
        <v>0</v>
      </c>
      <c r="L31" s="77">
        <f t="shared" si="11"/>
        <v>0</v>
      </c>
      <c r="M31" s="86">
        <v>0</v>
      </c>
      <c r="N31" s="84" t="s">
        <v>21</v>
      </c>
      <c r="O31" s="76">
        <v>0</v>
      </c>
      <c r="P31" s="77">
        <f t="shared" si="12"/>
        <v>0</v>
      </c>
      <c r="Q31" s="86">
        <v>0</v>
      </c>
      <c r="R31" s="84" t="s">
        <v>21</v>
      </c>
      <c r="S31" s="76">
        <v>0</v>
      </c>
      <c r="T31" s="77">
        <f t="shared" si="13"/>
        <v>0</v>
      </c>
      <c r="U31" s="78">
        <f t="shared" si="7"/>
        <v>0</v>
      </c>
      <c r="V31" s="79">
        <f t="shared" si="14"/>
        <v>0</v>
      </c>
      <c r="W31" s="78">
        <f t="shared" si="8"/>
        <v>0</v>
      </c>
      <c r="X31" s="153">
        <f t="shared" si="9"/>
        <v>0</v>
      </c>
      <c r="Y31" s="261">
        <f t="shared" si="15"/>
        <v>0</v>
      </c>
      <c r="Z31" s="261"/>
      <c r="AA31" s="146" t="str">
        <f t="shared" si="16"/>
        <v>sf</v>
      </c>
      <c r="AB31" s="13"/>
      <c r="AH31" s="7"/>
    </row>
    <row r="32" spans="1:28" ht="15" customHeight="1" thickBot="1">
      <c r="A32" s="82">
        <v>10</v>
      </c>
      <c r="B32" s="273"/>
      <c r="C32" s="263"/>
      <c r="D32" s="263"/>
      <c r="E32" s="263"/>
      <c r="F32" s="94">
        <v>0</v>
      </c>
      <c r="G32" s="95" t="s">
        <v>21</v>
      </c>
      <c r="H32" s="73">
        <v>0</v>
      </c>
      <c r="I32" s="74" t="s">
        <v>22</v>
      </c>
      <c r="J32" s="75">
        <f t="shared" si="10"/>
        <v>0</v>
      </c>
      <c r="K32" s="76">
        <v>0</v>
      </c>
      <c r="L32" s="77">
        <f t="shared" si="11"/>
        <v>0</v>
      </c>
      <c r="M32" s="86">
        <v>0</v>
      </c>
      <c r="N32" s="84" t="s">
        <v>21</v>
      </c>
      <c r="O32" s="76">
        <v>0</v>
      </c>
      <c r="P32" s="77">
        <f t="shared" si="12"/>
        <v>0</v>
      </c>
      <c r="Q32" s="86">
        <v>0</v>
      </c>
      <c r="R32" s="84" t="s">
        <v>21</v>
      </c>
      <c r="S32" s="76">
        <v>0</v>
      </c>
      <c r="T32" s="77">
        <f t="shared" si="13"/>
        <v>0</v>
      </c>
      <c r="U32" s="78">
        <f t="shared" si="7"/>
        <v>0</v>
      </c>
      <c r="V32" s="79">
        <f t="shared" si="14"/>
        <v>0</v>
      </c>
      <c r="W32" s="78">
        <f t="shared" si="8"/>
        <v>0</v>
      </c>
      <c r="X32" s="153">
        <f t="shared" si="9"/>
        <v>0</v>
      </c>
      <c r="Y32" s="261">
        <f t="shared" si="15"/>
        <v>0</v>
      </c>
      <c r="Z32" s="261"/>
      <c r="AA32" s="146" t="str">
        <f t="shared" si="16"/>
        <v>sf</v>
      </c>
      <c r="AB32" s="13"/>
    </row>
    <row r="33" spans="1:30" ht="15" customHeight="1" thickBot="1">
      <c r="A33" s="82">
        <v>11</v>
      </c>
      <c r="B33" s="273"/>
      <c r="C33" s="263"/>
      <c r="D33" s="263"/>
      <c r="E33" s="263"/>
      <c r="F33" s="94">
        <v>0</v>
      </c>
      <c r="G33" s="95" t="s">
        <v>21</v>
      </c>
      <c r="H33" s="73">
        <v>0</v>
      </c>
      <c r="I33" s="74" t="s">
        <v>22</v>
      </c>
      <c r="J33" s="75">
        <f t="shared" si="10"/>
        <v>0</v>
      </c>
      <c r="K33" s="76">
        <v>0</v>
      </c>
      <c r="L33" s="77">
        <f t="shared" si="11"/>
        <v>0</v>
      </c>
      <c r="M33" s="86">
        <v>0</v>
      </c>
      <c r="N33" s="84" t="s">
        <v>21</v>
      </c>
      <c r="O33" s="76">
        <v>0</v>
      </c>
      <c r="P33" s="77">
        <f t="shared" si="12"/>
        <v>0</v>
      </c>
      <c r="Q33" s="86">
        <v>0</v>
      </c>
      <c r="R33" s="84" t="s">
        <v>21</v>
      </c>
      <c r="S33" s="76">
        <v>0</v>
      </c>
      <c r="T33" s="77">
        <f t="shared" si="13"/>
        <v>0</v>
      </c>
      <c r="U33" s="78">
        <f t="shared" si="7"/>
        <v>0</v>
      </c>
      <c r="V33" s="79">
        <f t="shared" si="14"/>
        <v>0</v>
      </c>
      <c r="W33" s="78">
        <f t="shared" si="8"/>
        <v>0</v>
      </c>
      <c r="X33" s="153">
        <f t="shared" si="9"/>
        <v>0</v>
      </c>
      <c r="Y33" s="261">
        <f t="shared" si="15"/>
        <v>0</v>
      </c>
      <c r="Z33" s="261"/>
      <c r="AA33" s="146" t="str">
        <f t="shared" si="16"/>
        <v>sf</v>
      </c>
      <c r="AB33" s="13"/>
      <c r="AD33" s="14"/>
    </row>
    <row r="34" spans="1:30" ht="15" customHeight="1" thickBot="1">
      <c r="A34" s="82">
        <v>12</v>
      </c>
      <c r="B34" s="273"/>
      <c r="C34" s="263"/>
      <c r="D34" s="263"/>
      <c r="E34" s="263"/>
      <c r="F34" s="94">
        <v>0</v>
      </c>
      <c r="G34" s="95" t="s">
        <v>21</v>
      </c>
      <c r="H34" s="73">
        <v>0</v>
      </c>
      <c r="I34" s="74" t="s">
        <v>22</v>
      </c>
      <c r="J34" s="75">
        <f t="shared" si="10"/>
        <v>0</v>
      </c>
      <c r="K34" s="76">
        <v>0</v>
      </c>
      <c r="L34" s="77">
        <f t="shared" si="11"/>
        <v>0</v>
      </c>
      <c r="M34" s="86">
        <v>0</v>
      </c>
      <c r="N34" s="84" t="s">
        <v>21</v>
      </c>
      <c r="O34" s="76">
        <v>0</v>
      </c>
      <c r="P34" s="77">
        <f t="shared" si="12"/>
        <v>0</v>
      </c>
      <c r="Q34" s="86">
        <v>0</v>
      </c>
      <c r="R34" s="84" t="s">
        <v>21</v>
      </c>
      <c r="S34" s="76">
        <v>0</v>
      </c>
      <c r="T34" s="77">
        <f t="shared" si="13"/>
        <v>0</v>
      </c>
      <c r="U34" s="78">
        <f t="shared" si="7"/>
        <v>0</v>
      </c>
      <c r="V34" s="79">
        <f t="shared" si="14"/>
        <v>0</v>
      </c>
      <c r="W34" s="78">
        <f t="shared" si="8"/>
        <v>0</v>
      </c>
      <c r="X34" s="153">
        <f t="shared" si="9"/>
        <v>0</v>
      </c>
      <c r="Y34" s="261">
        <f t="shared" si="15"/>
        <v>0</v>
      </c>
      <c r="Z34" s="261"/>
      <c r="AA34" s="146" t="str">
        <f t="shared" si="16"/>
        <v>sf</v>
      </c>
      <c r="AB34" s="13"/>
      <c r="AD34" s="14"/>
    </row>
    <row r="35" spans="1:30" ht="15" customHeight="1" thickBot="1">
      <c r="A35" s="82">
        <v>13</v>
      </c>
      <c r="B35" s="273"/>
      <c r="C35" s="263"/>
      <c r="D35" s="263"/>
      <c r="E35" s="263"/>
      <c r="F35" s="94">
        <v>0</v>
      </c>
      <c r="G35" s="95" t="s">
        <v>21</v>
      </c>
      <c r="H35" s="73">
        <v>0</v>
      </c>
      <c r="I35" s="74" t="s">
        <v>22</v>
      </c>
      <c r="J35" s="75">
        <f t="shared" si="10"/>
        <v>0</v>
      </c>
      <c r="K35" s="76">
        <v>0</v>
      </c>
      <c r="L35" s="77">
        <f t="shared" si="11"/>
        <v>0</v>
      </c>
      <c r="M35" s="86">
        <v>0</v>
      </c>
      <c r="N35" s="84" t="s">
        <v>21</v>
      </c>
      <c r="O35" s="76">
        <v>0</v>
      </c>
      <c r="P35" s="77">
        <f t="shared" si="12"/>
        <v>0</v>
      </c>
      <c r="Q35" s="86">
        <v>0</v>
      </c>
      <c r="R35" s="84" t="s">
        <v>21</v>
      </c>
      <c r="S35" s="76">
        <v>0</v>
      </c>
      <c r="T35" s="77">
        <f t="shared" si="13"/>
        <v>0</v>
      </c>
      <c r="U35" s="78">
        <f t="shared" si="7"/>
        <v>0</v>
      </c>
      <c r="V35" s="79">
        <f t="shared" si="14"/>
        <v>0</v>
      </c>
      <c r="W35" s="78">
        <f t="shared" si="8"/>
        <v>0</v>
      </c>
      <c r="X35" s="153">
        <f t="shared" si="9"/>
        <v>0</v>
      </c>
      <c r="Y35" s="261">
        <f t="shared" si="15"/>
        <v>0</v>
      </c>
      <c r="Z35" s="261"/>
      <c r="AA35" s="146" t="str">
        <f t="shared" si="16"/>
        <v>sf</v>
      </c>
      <c r="AB35" s="13"/>
      <c r="AD35" s="14"/>
    </row>
    <row r="36" spans="1:28" ht="15" customHeight="1" thickBot="1">
      <c r="A36" s="82">
        <v>14</v>
      </c>
      <c r="B36" s="273"/>
      <c r="C36" s="263"/>
      <c r="D36" s="263"/>
      <c r="E36" s="263"/>
      <c r="F36" s="94">
        <v>0</v>
      </c>
      <c r="G36" s="95" t="s">
        <v>21</v>
      </c>
      <c r="H36" s="73">
        <v>0</v>
      </c>
      <c r="I36" s="74" t="s">
        <v>22</v>
      </c>
      <c r="J36" s="75">
        <f t="shared" si="10"/>
        <v>0</v>
      </c>
      <c r="K36" s="76">
        <v>1</v>
      </c>
      <c r="L36" s="77">
        <f t="shared" si="11"/>
        <v>0</v>
      </c>
      <c r="M36" s="86">
        <v>0</v>
      </c>
      <c r="N36" s="84" t="s">
        <v>21</v>
      </c>
      <c r="O36" s="76">
        <v>0</v>
      </c>
      <c r="P36" s="77">
        <f t="shared" si="12"/>
        <v>0</v>
      </c>
      <c r="Q36" s="86">
        <v>0</v>
      </c>
      <c r="R36" s="84" t="s">
        <v>21</v>
      </c>
      <c r="S36" s="76">
        <v>0</v>
      </c>
      <c r="T36" s="77">
        <f t="shared" si="13"/>
        <v>0</v>
      </c>
      <c r="U36" s="78">
        <f t="shared" si="7"/>
        <v>0</v>
      </c>
      <c r="V36" s="79">
        <f t="shared" si="14"/>
        <v>0</v>
      </c>
      <c r="W36" s="78">
        <f t="shared" si="8"/>
        <v>0</v>
      </c>
      <c r="X36" s="153">
        <f t="shared" si="9"/>
        <v>0</v>
      </c>
      <c r="Y36" s="261">
        <f t="shared" si="15"/>
        <v>0</v>
      </c>
      <c r="Z36" s="261"/>
      <c r="AA36" s="146" t="str">
        <f t="shared" si="16"/>
        <v>sf</v>
      </c>
      <c r="AB36" s="13"/>
    </row>
    <row r="37" spans="1:28" ht="15" customHeight="1" thickBot="1">
      <c r="A37" s="82">
        <v>15</v>
      </c>
      <c r="B37" s="273"/>
      <c r="C37" s="263"/>
      <c r="D37" s="263"/>
      <c r="E37" s="263"/>
      <c r="F37" s="94">
        <v>0</v>
      </c>
      <c r="G37" s="95" t="s">
        <v>21</v>
      </c>
      <c r="H37" s="73">
        <v>0</v>
      </c>
      <c r="I37" s="74" t="s">
        <v>22</v>
      </c>
      <c r="J37" s="75">
        <f t="shared" si="10"/>
        <v>0</v>
      </c>
      <c r="K37" s="76">
        <v>0</v>
      </c>
      <c r="L37" s="77">
        <f t="shared" si="11"/>
        <v>0</v>
      </c>
      <c r="M37" s="86">
        <v>0</v>
      </c>
      <c r="N37" s="84" t="s">
        <v>21</v>
      </c>
      <c r="O37" s="76">
        <v>0</v>
      </c>
      <c r="P37" s="77">
        <f t="shared" si="12"/>
        <v>0</v>
      </c>
      <c r="Q37" s="86">
        <v>0</v>
      </c>
      <c r="R37" s="84" t="s">
        <v>21</v>
      </c>
      <c r="S37" s="76">
        <v>0</v>
      </c>
      <c r="T37" s="77">
        <f t="shared" si="13"/>
        <v>0</v>
      </c>
      <c r="U37" s="78">
        <f t="shared" si="7"/>
        <v>0</v>
      </c>
      <c r="V37" s="79">
        <f t="shared" si="14"/>
        <v>0</v>
      </c>
      <c r="W37" s="78">
        <f t="shared" si="8"/>
        <v>0</v>
      </c>
      <c r="X37" s="153">
        <f t="shared" si="9"/>
        <v>0</v>
      </c>
      <c r="Y37" s="261">
        <f t="shared" si="15"/>
        <v>0</v>
      </c>
      <c r="Z37" s="261"/>
      <c r="AA37" s="146" t="str">
        <f t="shared" si="16"/>
        <v>sf</v>
      </c>
      <c r="AB37" s="13"/>
    </row>
    <row r="38" spans="1:30" ht="15" customHeight="1" thickBot="1">
      <c r="A38" s="82">
        <v>16</v>
      </c>
      <c r="B38" s="273"/>
      <c r="C38" s="263"/>
      <c r="D38" s="263"/>
      <c r="E38" s="263"/>
      <c r="F38" s="94">
        <v>0</v>
      </c>
      <c r="G38" s="95" t="s">
        <v>21</v>
      </c>
      <c r="H38" s="73">
        <v>0</v>
      </c>
      <c r="I38" s="74" t="s">
        <v>22</v>
      </c>
      <c r="J38" s="75">
        <f t="shared" si="10"/>
        <v>0</v>
      </c>
      <c r="K38" s="76">
        <v>0</v>
      </c>
      <c r="L38" s="77">
        <f t="shared" si="11"/>
        <v>0</v>
      </c>
      <c r="M38" s="86">
        <v>0</v>
      </c>
      <c r="N38" s="84" t="s">
        <v>21</v>
      </c>
      <c r="O38" s="76">
        <v>0</v>
      </c>
      <c r="P38" s="77">
        <f t="shared" si="12"/>
        <v>0</v>
      </c>
      <c r="Q38" s="86">
        <v>0</v>
      </c>
      <c r="R38" s="84" t="s">
        <v>21</v>
      </c>
      <c r="S38" s="76">
        <v>0</v>
      </c>
      <c r="T38" s="77">
        <f t="shared" si="13"/>
        <v>0</v>
      </c>
      <c r="U38" s="78">
        <f t="shared" si="7"/>
        <v>0</v>
      </c>
      <c r="V38" s="79">
        <f t="shared" si="14"/>
        <v>0</v>
      </c>
      <c r="W38" s="78">
        <f t="shared" si="8"/>
        <v>0</v>
      </c>
      <c r="X38" s="153">
        <f t="shared" si="9"/>
        <v>0</v>
      </c>
      <c r="Y38" s="261">
        <f t="shared" si="15"/>
        <v>0</v>
      </c>
      <c r="Z38" s="261"/>
      <c r="AA38" s="146" t="str">
        <f t="shared" si="16"/>
        <v>sf</v>
      </c>
      <c r="AB38" s="13"/>
      <c r="AD38" s="14"/>
    </row>
    <row r="39" spans="1:30" ht="15" customHeight="1" thickBot="1">
      <c r="A39" s="82">
        <v>17</v>
      </c>
      <c r="B39" s="273"/>
      <c r="C39" s="263"/>
      <c r="D39" s="263"/>
      <c r="E39" s="263"/>
      <c r="F39" s="94">
        <v>0</v>
      </c>
      <c r="G39" s="95" t="s">
        <v>21</v>
      </c>
      <c r="H39" s="73">
        <v>0</v>
      </c>
      <c r="I39" s="74" t="s">
        <v>22</v>
      </c>
      <c r="J39" s="75">
        <f t="shared" si="10"/>
        <v>0</v>
      </c>
      <c r="K39" s="76">
        <v>0</v>
      </c>
      <c r="L39" s="77">
        <f t="shared" si="11"/>
        <v>0</v>
      </c>
      <c r="M39" s="86">
        <v>0</v>
      </c>
      <c r="N39" s="84" t="s">
        <v>21</v>
      </c>
      <c r="O39" s="76">
        <v>0</v>
      </c>
      <c r="P39" s="77">
        <f t="shared" si="12"/>
        <v>0</v>
      </c>
      <c r="Q39" s="86">
        <v>0</v>
      </c>
      <c r="R39" s="84" t="s">
        <v>21</v>
      </c>
      <c r="S39" s="76">
        <v>0</v>
      </c>
      <c r="T39" s="77">
        <f t="shared" si="13"/>
        <v>0</v>
      </c>
      <c r="U39" s="78">
        <f t="shared" si="7"/>
        <v>0</v>
      </c>
      <c r="V39" s="79">
        <f t="shared" si="14"/>
        <v>0</v>
      </c>
      <c r="W39" s="78">
        <f t="shared" si="8"/>
        <v>0</v>
      </c>
      <c r="X39" s="153">
        <f t="shared" si="9"/>
        <v>0</v>
      </c>
      <c r="Y39" s="261">
        <f t="shared" si="15"/>
        <v>0</v>
      </c>
      <c r="Z39" s="261"/>
      <c r="AA39" s="146" t="str">
        <f t="shared" si="16"/>
        <v>sf</v>
      </c>
      <c r="AB39" s="13"/>
      <c r="AD39" s="14"/>
    </row>
    <row r="40" spans="1:28" ht="15" customHeight="1" thickBot="1">
      <c r="A40" s="82">
        <v>18</v>
      </c>
      <c r="B40" s="273"/>
      <c r="C40" s="263"/>
      <c r="D40" s="263"/>
      <c r="E40" s="263"/>
      <c r="F40" s="94">
        <v>0</v>
      </c>
      <c r="G40" s="95" t="s">
        <v>21</v>
      </c>
      <c r="H40" s="73">
        <v>0.001</v>
      </c>
      <c r="I40" s="74" t="s">
        <v>22</v>
      </c>
      <c r="J40" s="75">
        <f t="shared" si="10"/>
        <v>0</v>
      </c>
      <c r="K40" s="76">
        <v>0.001</v>
      </c>
      <c r="L40" s="77">
        <f t="shared" si="11"/>
        <v>1E-06</v>
      </c>
      <c r="M40" s="86">
        <v>0</v>
      </c>
      <c r="N40" s="84" t="s">
        <v>21</v>
      </c>
      <c r="O40" s="76">
        <v>0</v>
      </c>
      <c r="P40" s="77">
        <f t="shared" si="12"/>
        <v>0</v>
      </c>
      <c r="Q40" s="86">
        <v>0</v>
      </c>
      <c r="R40" s="84" t="s">
        <v>21</v>
      </c>
      <c r="S40" s="76">
        <v>0</v>
      </c>
      <c r="T40" s="77">
        <f t="shared" si="13"/>
        <v>0</v>
      </c>
      <c r="U40" s="78">
        <f t="shared" si="7"/>
        <v>1E-06</v>
      </c>
      <c r="V40" s="79">
        <f t="shared" si="14"/>
        <v>0</v>
      </c>
      <c r="W40" s="78">
        <f t="shared" si="8"/>
        <v>0</v>
      </c>
      <c r="X40" s="153">
        <f t="shared" si="9"/>
        <v>1E-06</v>
      </c>
      <c r="Y40" s="261">
        <f t="shared" si="15"/>
        <v>0</v>
      </c>
      <c r="Z40" s="261"/>
      <c r="AA40" s="146" t="str">
        <f t="shared" si="16"/>
        <v>sf</v>
      </c>
      <c r="AB40" s="13"/>
    </row>
    <row r="41" spans="1:28" ht="15" customHeight="1" thickBot="1">
      <c r="A41" s="82">
        <v>19</v>
      </c>
      <c r="B41" s="273"/>
      <c r="C41" s="263"/>
      <c r="D41" s="263"/>
      <c r="E41" s="263"/>
      <c r="F41" s="94">
        <v>0</v>
      </c>
      <c r="G41" s="95" t="s">
        <v>21</v>
      </c>
      <c r="H41" s="73">
        <v>0</v>
      </c>
      <c r="I41" s="74" t="s">
        <v>22</v>
      </c>
      <c r="J41" s="75">
        <f t="shared" si="10"/>
        <v>0</v>
      </c>
      <c r="K41" s="76">
        <v>0.001</v>
      </c>
      <c r="L41" s="77">
        <f>K41*H41</f>
        <v>0</v>
      </c>
      <c r="M41" s="86">
        <v>0</v>
      </c>
      <c r="N41" s="84" t="s">
        <v>21</v>
      </c>
      <c r="O41" s="76">
        <v>0</v>
      </c>
      <c r="P41" s="77">
        <f>O41*M41</f>
        <v>0</v>
      </c>
      <c r="Q41" s="86">
        <v>0</v>
      </c>
      <c r="R41" s="84" t="s">
        <v>21</v>
      </c>
      <c r="S41" s="76">
        <v>0</v>
      </c>
      <c r="T41" s="77">
        <f>S41*Q41</f>
        <v>0</v>
      </c>
      <c r="U41" s="78">
        <f>+T41+P41+L41</f>
        <v>0</v>
      </c>
      <c r="V41" s="79">
        <f t="shared" si="14"/>
        <v>0</v>
      </c>
      <c r="W41" s="78">
        <f>U41*V41</f>
        <v>0</v>
      </c>
      <c r="X41" s="153">
        <f>W41+U41</f>
        <v>0</v>
      </c>
      <c r="Y41" s="261">
        <f t="shared" si="15"/>
        <v>0</v>
      </c>
      <c r="Z41" s="261"/>
      <c r="AA41" s="146" t="str">
        <f t="shared" si="16"/>
        <v>sf</v>
      </c>
      <c r="AB41" s="13"/>
    </row>
    <row r="42" spans="1:28" ht="15" customHeight="1" thickBot="1">
      <c r="A42" s="82">
        <v>20</v>
      </c>
      <c r="B42" s="273"/>
      <c r="C42" s="263"/>
      <c r="D42" s="263"/>
      <c r="E42" s="263"/>
      <c r="F42" s="94">
        <v>0</v>
      </c>
      <c r="G42" s="95" t="s">
        <v>21</v>
      </c>
      <c r="H42" s="73">
        <v>0</v>
      </c>
      <c r="I42" s="74" t="s">
        <v>22</v>
      </c>
      <c r="J42" s="75">
        <f t="shared" si="10"/>
        <v>0</v>
      </c>
      <c r="K42" s="76">
        <v>0</v>
      </c>
      <c r="L42" s="77">
        <f t="shared" si="11"/>
        <v>0</v>
      </c>
      <c r="M42" s="86">
        <v>0</v>
      </c>
      <c r="N42" s="84" t="s">
        <v>21</v>
      </c>
      <c r="O42" s="76">
        <v>0</v>
      </c>
      <c r="P42" s="77">
        <f t="shared" si="12"/>
        <v>0</v>
      </c>
      <c r="Q42" s="86">
        <v>0</v>
      </c>
      <c r="R42" s="84" t="s">
        <v>21</v>
      </c>
      <c r="S42" s="76">
        <v>0</v>
      </c>
      <c r="T42" s="77">
        <f t="shared" si="13"/>
        <v>0</v>
      </c>
      <c r="U42" s="78">
        <f t="shared" si="7"/>
        <v>0</v>
      </c>
      <c r="V42" s="79">
        <f t="shared" si="14"/>
        <v>0</v>
      </c>
      <c r="W42" s="78">
        <f t="shared" si="8"/>
        <v>0</v>
      </c>
      <c r="X42" s="153">
        <f t="shared" si="9"/>
        <v>0</v>
      </c>
      <c r="Y42" s="261">
        <f t="shared" si="15"/>
        <v>0</v>
      </c>
      <c r="Z42" s="261"/>
      <c r="AA42" s="146" t="str">
        <f t="shared" si="16"/>
        <v>sf</v>
      </c>
      <c r="AB42" s="13"/>
    </row>
    <row r="43" spans="1:35" ht="15" customHeight="1" thickBot="1">
      <c r="A43" s="87">
        <v>21</v>
      </c>
      <c r="B43" s="274" t="s">
        <v>19</v>
      </c>
      <c r="C43" s="274"/>
      <c r="D43" s="274"/>
      <c r="E43" s="274"/>
      <c r="F43" s="89"/>
      <c r="G43" s="89"/>
      <c r="H43" s="88"/>
      <c r="I43" s="88"/>
      <c r="J43" s="88"/>
      <c r="K43" s="88"/>
      <c r="L43" s="88"/>
      <c r="M43" s="88"/>
      <c r="N43" s="88"/>
      <c r="O43" s="88"/>
      <c r="P43" s="88"/>
      <c r="Q43" s="88"/>
      <c r="R43" s="88"/>
      <c r="S43" s="88"/>
      <c r="T43" s="88"/>
      <c r="U43" s="88"/>
      <c r="V43" s="88"/>
      <c r="W43" s="88"/>
      <c r="X43" s="154"/>
      <c r="Y43" s="156"/>
      <c r="Z43" s="158"/>
      <c r="AA43" s="155"/>
      <c r="AB43" s="13"/>
      <c r="AE43" s="3"/>
      <c r="AF43" s="3"/>
      <c r="AG43" s="3"/>
      <c r="AH43" s="7"/>
      <c r="AI43" s="8"/>
    </row>
    <row r="44" spans="1:28" ht="15" customHeight="1" thickBot="1">
      <c r="A44" s="82">
        <v>21</v>
      </c>
      <c r="B44" s="273"/>
      <c r="C44" s="263"/>
      <c r="D44" s="263"/>
      <c r="E44" s="263"/>
      <c r="F44" s="94">
        <v>0</v>
      </c>
      <c r="G44" s="95" t="s">
        <v>21</v>
      </c>
      <c r="H44" s="73">
        <v>0</v>
      </c>
      <c r="I44" s="74" t="s">
        <v>22</v>
      </c>
      <c r="J44" s="75">
        <f aca="true" t="shared" si="17" ref="J44:J49">IF(H44&lt;&gt;0,F44/H44,0)</f>
        <v>0</v>
      </c>
      <c r="K44" s="76">
        <v>0</v>
      </c>
      <c r="L44" s="77">
        <f t="shared" si="11"/>
        <v>0</v>
      </c>
      <c r="M44" s="73">
        <v>0</v>
      </c>
      <c r="N44" s="84" t="s">
        <v>21</v>
      </c>
      <c r="O44" s="76">
        <v>0</v>
      </c>
      <c r="P44" s="77">
        <f t="shared" si="12"/>
        <v>0</v>
      </c>
      <c r="Q44" s="73">
        <v>0</v>
      </c>
      <c r="R44" s="84" t="s">
        <v>21</v>
      </c>
      <c r="S44" s="76">
        <v>0</v>
      </c>
      <c r="T44" s="77">
        <f t="shared" si="13"/>
        <v>0</v>
      </c>
      <c r="U44" s="78">
        <f t="shared" si="7"/>
        <v>0</v>
      </c>
      <c r="V44" s="79">
        <f aca="true" t="shared" si="18" ref="V44:V49">SUM($T$10+$T$8+$T$6)</f>
        <v>0</v>
      </c>
      <c r="W44" s="78">
        <f t="shared" si="8"/>
        <v>0</v>
      </c>
      <c r="X44" s="153">
        <f t="shared" si="9"/>
        <v>0</v>
      </c>
      <c r="Y44" s="261">
        <f aca="true" t="shared" si="19" ref="Y44:Y49">IF(F44=0,0,X44/F44)</f>
        <v>0</v>
      </c>
      <c r="Z44" s="261"/>
      <c r="AA44" s="146" t="str">
        <f aca="true" t="shared" si="20" ref="AA44:AA49">+G44</f>
        <v>sf</v>
      </c>
      <c r="AB44" s="13"/>
    </row>
    <row r="45" spans="1:28" ht="15" customHeight="1" thickBot="1">
      <c r="A45" s="82">
        <v>22</v>
      </c>
      <c r="B45" s="273"/>
      <c r="C45" s="263"/>
      <c r="D45" s="263"/>
      <c r="E45" s="263"/>
      <c r="F45" s="94">
        <v>0</v>
      </c>
      <c r="G45" s="95" t="s">
        <v>21</v>
      </c>
      <c r="H45" s="73">
        <v>0</v>
      </c>
      <c r="I45" s="74" t="s">
        <v>22</v>
      </c>
      <c r="J45" s="75">
        <f t="shared" si="17"/>
        <v>0</v>
      </c>
      <c r="K45" s="76">
        <v>0</v>
      </c>
      <c r="L45" s="77">
        <f t="shared" si="11"/>
        <v>0</v>
      </c>
      <c r="M45" s="73">
        <v>0</v>
      </c>
      <c r="N45" s="84" t="s">
        <v>21</v>
      </c>
      <c r="O45" s="76">
        <v>0</v>
      </c>
      <c r="P45" s="77">
        <f t="shared" si="12"/>
        <v>0</v>
      </c>
      <c r="Q45" s="73">
        <v>0</v>
      </c>
      <c r="R45" s="84" t="s">
        <v>21</v>
      </c>
      <c r="S45" s="76">
        <v>0</v>
      </c>
      <c r="T45" s="77">
        <f t="shared" si="13"/>
        <v>0</v>
      </c>
      <c r="U45" s="78">
        <f t="shared" si="7"/>
        <v>0</v>
      </c>
      <c r="V45" s="79">
        <f t="shared" si="18"/>
        <v>0</v>
      </c>
      <c r="W45" s="78">
        <f t="shared" si="8"/>
        <v>0</v>
      </c>
      <c r="X45" s="153">
        <f t="shared" si="9"/>
        <v>0</v>
      </c>
      <c r="Y45" s="261">
        <f t="shared" si="19"/>
        <v>0</v>
      </c>
      <c r="Z45" s="261"/>
      <c r="AA45" s="146" t="str">
        <f t="shared" si="20"/>
        <v>sf</v>
      </c>
      <c r="AB45" s="13"/>
    </row>
    <row r="46" spans="1:28" ht="15" customHeight="1" thickBot="1">
      <c r="A46" s="82">
        <v>23</v>
      </c>
      <c r="B46" s="273"/>
      <c r="C46" s="263"/>
      <c r="D46" s="263"/>
      <c r="E46" s="263"/>
      <c r="F46" s="94">
        <v>0</v>
      </c>
      <c r="G46" s="95" t="s">
        <v>21</v>
      </c>
      <c r="H46" s="73">
        <v>0</v>
      </c>
      <c r="I46" s="74" t="s">
        <v>22</v>
      </c>
      <c r="J46" s="75">
        <f t="shared" si="17"/>
        <v>0</v>
      </c>
      <c r="K46" s="76">
        <v>0</v>
      </c>
      <c r="L46" s="77">
        <f t="shared" si="11"/>
        <v>0</v>
      </c>
      <c r="M46" s="73">
        <v>0</v>
      </c>
      <c r="N46" s="84" t="s">
        <v>21</v>
      </c>
      <c r="O46" s="76">
        <v>0</v>
      </c>
      <c r="P46" s="77">
        <f t="shared" si="12"/>
        <v>0</v>
      </c>
      <c r="Q46" s="73">
        <v>0</v>
      </c>
      <c r="R46" s="84" t="s">
        <v>21</v>
      </c>
      <c r="S46" s="76">
        <v>0</v>
      </c>
      <c r="T46" s="77">
        <f t="shared" si="13"/>
        <v>0</v>
      </c>
      <c r="U46" s="78">
        <f t="shared" si="7"/>
        <v>0</v>
      </c>
      <c r="V46" s="79">
        <f t="shared" si="18"/>
        <v>0</v>
      </c>
      <c r="W46" s="78">
        <f t="shared" si="8"/>
        <v>0</v>
      </c>
      <c r="X46" s="153">
        <f t="shared" si="9"/>
        <v>0</v>
      </c>
      <c r="Y46" s="261">
        <f t="shared" si="19"/>
        <v>0</v>
      </c>
      <c r="Z46" s="261"/>
      <c r="AA46" s="146" t="str">
        <f t="shared" si="20"/>
        <v>sf</v>
      </c>
      <c r="AB46" s="13"/>
    </row>
    <row r="47" spans="1:28" ht="15" customHeight="1" thickBot="1">
      <c r="A47" s="82">
        <v>24</v>
      </c>
      <c r="B47" s="273"/>
      <c r="C47" s="263"/>
      <c r="D47" s="263"/>
      <c r="E47" s="263"/>
      <c r="F47" s="94">
        <v>0</v>
      </c>
      <c r="G47" s="95" t="s">
        <v>21</v>
      </c>
      <c r="H47" s="73">
        <v>0</v>
      </c>
      <c r="I47" s="74" t="s">
        <v>22</v>
      </c>
      <c r="J47" s="75">
        <f t="shared" si="17"/>
        <v>0</v>
      </c>
      <c r="K47" s="76">
        <v>0</v>
      </c>
      <c r="L47" s="77">
        <f t="shared" si="11"/>
        <v>0</v>
      </c>
      <c r="M47" s="73">
        <v>0</v>
      </c>
      <c r="N47" s="84" t="s">
        <v>21</v>
      </c>
      <c r="O47" s="76">
        <v>0</v>
      </c>
      <c r="P47" s="77">
        <f t="shared" si="12"/>
        <v>0</v>
      </c>
      <c r="Q47" s="73">
        <v>0</v>
      </c>
      <c r="R47" s="84" t="s">
        <v>21</v>
      </c>
      <c r="S47" s="76">
        <v>0</v>
      </c>
      <c r="T47" s="77">
        <f t="shared" si="13"/>
        <v>0</v>
      </c>
      <c r="U47" s="78">
        <f t="shared" si="7"/>
        <v>0</v>
      </c>
      <c r="V47" s="79">
        <f t="shared" si="18"/>
        <v>0</v>
      </c>
      <c r="W47" s="78">
        <f t="shared" si="8"/>
        <v>0</v>
      </c>
      <c r="X47" s="153">
        <f t="shared" si="9"/>
        <v>0</v>
      </c>
      <c r="Y47" s="261">
        <f t="shared" si="19"/>
        <v>0</v>
      </c>
      <c r="Z47" s="261"/>
      <c r="AA47" s="146" t="str">
        <f t="shared" si="20"/>
        <v>sf</v>
      </c>
      <c r="AB47" s="13"/>
    </row>
    <row r="48" spans="1:28" ht="15" customHeight="1" thickBot="1">
      <c r="A48" s="82">
        <v>25</v>
      </c>
      <c r="B48" s="273"/>
      <c r="C48" s="263"/>
      <c r="D48" s="263"/>
      <c r="E48" s="263"/>
      <c r="F48" s="94">
        <v>0</v>
      </c>
      <c r="G48" s="95" t="s">
        <v>21</v>
      </c>
      <c r="H48" s="73">
        <v>0</v>
      </c>
      <c r="I48" s="74" t="s">
        <v>22</v>
      </c>
      <c r="J48" s="75">
        <f t="shared" si="17"/>
        <v>0</v>
      </c>
      <c r="K48" s="76">
        <v>0</v>
      </c>
      <c r="L48" s="77">
        <f t="shared" si="11"/>
        <v>0</v>
      </c>
      <c r="M48" s="73">
        <v>0</v>
      </c>
      <c r="N48" s="84" t="s">
        <v>21</v>
      </c>
      <c r="O48" s="76">
        <v>0</v>
      </c>
      <c r="P48" s="77">
        <f t="shared" si="12"/>
        <v>0</v>
      </c>
      <c r="Q48" s="73">
        <v>0</v>
      </c>
      <c r="R48" s="84" t="s">
        <v>21</v>
      </c>
      <c r="S48" s="76">
        <v>0</v>
      </c>
      <c r="T48" s="77">
        <f t="shared" si="13"/>
        <v>0</v>
      </c>
      <c r="U48" s="78">
        <f t="shared" si="7"/>
        <v>0</v>
      </c>
      <c r="V48" s="79">
        <f t="shared" si="18"/>
        <v>0</v>
      </c>
      <c r="W48" s="78">
        <f t="shared" si="8"/>
        <v>0</v>
      </c>
      <c r="X48" s="153">
        <f t="shared" si="9"/>
        <v>0</v>
      </c>
      <c r="Y48" s="261">
        <f t="shared" si="19"/>
        <v>0</v>
      </c>
      <c r="Z48" s="261"/>
      <c r="AA48" s="146" t="str">
        <f t="shared" si="20"/>
        <v>sf</v>
      </c>
      <c r="AB48" s="13"/>
    </row>
    <row r="49" spans="1:28" ht="15" customHeight="1" thickBot="1">
      <c r="A49" s="82">
        <v>26</v>
      </c>
      <c r="B49" s="273"/>
      <c r="C49" s="263"/>
      <c r="D49" s="263"/>
      <c r="E49" s="263"/>
      <c r="F49" s="94">
        <v>0</v>
      </c>
      <c r="G49" s="95" t="s">
        <v>21</v>
      </c>
      <c r="H49" s="73">
        <v>0</v>
      </c>
      <c r="I49" s="74" t="s">
        <v>22</v>
      </c>
      <c r="J49" s="75">
        <f t="shared" si="17"/>
        <v>0</v>
      </c>
      <c r="K49" s="76">
        <v>0</v>
      </c>
      <c r="L49" s="77">
        <f t="shared" si="11"/>
        <v>0</v>
      </c>
      <c r="M49" s="73">
        <v>0</v>
      </c>
      <c r="N49" s="84" t="s">
        <v>21</v>
      </c>
      <c r="O49" s="76">
        <v>0</v>
      </c>
      <c r="P49" s="77">
        <f>O49*M49</f>
        <v>0</v>
      </c>
      <c r="Q49" s="73">
        <v>0</v>
      </c>
      <c r="R49" s="84" t="s">
        <v>21</v>
      </c>
      <c r="S49" s="76">
        <v>0</v>
      </c>
      <c r="T49" s="77">
        <f t="shared" si="13"/>
        <v>0</v>
      </c>
      <c r="U49" s="78">
        <f t="shared" si="7"/>
        <v>0</v>
      </c>
      <c r="V49" s="79">
        <f t="shared" si="18"/>
        <v>0</v>
      </c>
      <c r="W49" s="78">
        <f t="shared" si="8"/>
        <v>0</v>
      </c>
      <c r="X49" s="153">
        <f t="shared" si="9"/>
        <v>0</v>
      </c>
      <c r="Y49" s="277">
        <f t="shared" si="19"/>
        <v>0</v>
      </c>
      <c r="Z49" s="277"/>
      <c r="AA49" s="146" t="str">
        <f t="shared" si="20"/>
        <v>sf</v>
      </c>
      <c r="AB49" s="62"/>
    </row>
    <row r="50" spans="1:28" ht="15" customHeight="1" thickBot="1">
      <c r="A50" s="285" t="s">
        <v>8</v>
      </c>
      <c r="B50" s="286"/>
      <c r="C50" s="286"/>
      <c r="D50" s="286"/>
      <c r="E50" s="286"/>
      <c r="F50" s="286"/>
      <c r="G50" s="287"/>
      <c r="H50" s="135"/>
      <c r="I50" s="136"/>
      <c r="J50" s="291" t="s">
        <v>158</v>
      </c>
      <c r="K50" s="291"/>
      <c r="L50" s="181">
        <f>SUM(L22:L49)</f>
        <v>1E-06</v>
      </c>
      <c r="M50" s="292" t="s">
        <v>157</v>
      </c>
      <c r="N50" s="291"/>
      <c r="O50" s="291"/>
      <c r="P50" s="183">
        <f>SUM(P22:P49)</f>
        <v>0</v>
      </c>
      <c r="Q50" s="292" t="s">
        <v>156</v>
      </c>
      <c r="R50" s="291"/>
      <c r="S50" s="291"/>
      <c r="T50" s="183">
        <f>SUM(T22:T49)</f>
        <v>0</v>
      </c>
      <c r="U50" s="278" t="s">
        <v>161</v>
      </c>
      <c r="V50" s="279"/>
      <c r="W50" s="147">
        <f>SUM(W22:W49)</f>
        <v>0</v>
      </c>
      <c r="X50" s="183">
        <f>SUM(X22:X49)</f>
        <v>1E-06</v>
      </c>
      <c r="Y50" s="139" t="s">
        <v>160</v>
      </c>
      <c r="Z50" s="140"/>
      <c r="AA50" s="141"/>
      <c r="AB50" s="63"/>
    </row>
    <row r="51" spans="1:28" ht="15" customHeight="1" thickBot="1">
      <c r="A51" s="288"/>
      <c r="B51" s="289"/>
      <c r="C51" s="289"/>
      <c r="D51" s="289"/>
      <c r="E51" s="289"/>
      <c r="F51" s="289"/>
      <c r="G51" s="290"/>
      <c r="H51" s="137"/>
      <c r="I51" s="138"/>
      <c r="J51" s="276" t="s">
        <v>144</v>
      </c>
      <c r="K51" s="276"/>
      <c r="L51" s="182">
        <f>IF(T12="Yes",SUM(L22:L49)*W51,0)</f>
        <v>0</v>
      </c>
      <c r="M51" s="275" t="s">
        <v>145</v>
      </c>
      <c r="N51" s="276"/>
      <c r="O51" s="276"/>
      <c r="P51" s="183">
        <f>IF(W12="Yes",SUM(P22:P49)*W51,0)</f>
        <v>0</v>
      </c>
      <c r="Q51" s="275" t="s">
        <v>146</v>
      </c>
      <c r="R51" s="276"/>
      <c r="S51" s="276"/>
      <c r="T51" s="183">
        <f>IF(X12="Yes",SUM(T22:T49)*W51,0)</f>
        <v>0</v>
      </c>
      <c r="U51" s="121" t="s">
        <v>166</v>
      </c>
      <c r="V51" s="150"/>
      <c r="W51" s="151">
        <f>X6+X8+X10</f>
        <v>0</v>
      </c>
      <c r="X51" s="183">
        <f>+T51+P51+L51</f>
        <v>0</v>
      </c>
      <c r="Y51" s="142" t="s">
        <v>165</v>
      </c>
      <c r="Z51" s="142"/>
      <c r="AA51" s="149"/>
      <c r="AB51" s="3"/>
    </row>
    <row r="52" spans="1:14" ht="15" customHeight="1" thickBot="1">
      <c r="A52" s="13"/>
      <c r="B52" s="13"/>
      <c r="C52" s="13"/>
      <c r="D52" s="13"/>
      <c r="E52" s="13"/>
      <c r="F52" s="13"/>
      <c r="G52" s="13"/>
      <c r="H52" s="13"/>
      <c r="I52" s="54"/>
      <c r="J52" s="13"/>
      <c r="K52" s="54"/>
      <c r="L52" s="54"/>
      <c r="M52" s="54"/>
      <c r="N52" s="17"/>
    </row>
    <row r="53" spans="1:27" ht="15" customHeight="1" thickBot="1">
      <c r="A53" s="282" t="s">
        <v>162</v>
      </c>
      <c r="B53" s="283"/>
      <c r="C53" s="283"/>
      <c r="D53" s="283"/>
      <c r="E53" s="283"/>
      <c r="F53" s="283"/>
      <c r="G53" s="283"/>
      <c r="H53" s="284"/>
      <c r="I53" s="13"/>
      <c r="J53" s="282" t="s">
        <v>163</v>
      </c>
      <c r="K53" s="283"/>
      <c r="L53" s="283"/>
      <c r="M53" s="283"/>
      <c r="N53" s="283"/>
      <c r="O53" s="283"/>
      <c r="P53" s="284"/>
      <c r="R53" s="282" t="s">
        <v>164</v>
      </c>
      <c r="S53" s="283"/>
      <c r="T53" s="283"/>
      <c r="U53" s="283"/>
      <c r="V53" s="283"/>
      <c r="W53" s="284"/>
      <c r="Y53" s="208" t="s">
        <v>92</v>
      </c>
      <c r="Z53" s="209"/>
      <c r="AA53" s="210"/>
    </row>
    <row r="54" spans="1:27" ht="15" customHeight="1" thickBot="1">
      <c r="A54" s="224" t="s">
        <v>134</v>
      </c>
      <c r="B54" s="226"/>
      <c r="C54" s="128"/>
      <c r="D54" s="119" t="s">
        <v>112</v>
      </c>
      <c r="E54" s="119"/>
      <c r="F54" s="119"/>
      <c r="G54" s="119"/>
      <c r="H54" s="129"/>
      <c r="I54" s="27"/>
      <c r="J54" s="179" t="s">
        <v>200</v>
      </c>
      <c r="K54" s="17"/>
      <c r="L54" s="54"/>
      <c r="M54" s="54"/>
      <c r="N54" s="54"/>
      <c r="O54" s="54"/>
      <c r="P54" s="177"/>
      <c r="R54" s="338" t="s">
        <v>177</v>
      </c>
      <c r="S54" s="339"/>
      <c r="T54" s="339"/>
      <c r="U54" s="340"/>
      <c r="V54" s="280">
        <f>ROUND(X51+X50,0)</f>
        <v>0</v>
      </c>
      <c r="W54" s="281"/>
      <c r="Y54" s="97" t="s">
        <v>94</v>
      </c>
      <c r="Z54" s="334"/>
      <c r="AA54" s="335"/>
    </row>
    <row r="55" spans="1:28" ht="15" customHeight="1" thickBot="1">
      <c r="A55" s="300" t="s">
        <v>190</v>
      </c>
      <c r="B55" s="301"/>
      <c r="C55" s="302" t="s">
        <v>202</v>
      </c>
      <c r="D55" s="303"/>
      <c r="E55" s="303"/>
      <c r="F55" s="303"/>
      <c r="G55" s="303"/>
      <c r="H55" s="304"/>
      <c r="I55" s="123"/>
      <c r="J55" s="343" t="s">
        <v>199</v>
      </c>
      <c r="K55" s="344"/>
      <c r="L55" s="344"/>
      <c r="M55" s="344"/>
      <c r="N55" s="344"/>
      <c r="O55" s="344"/>
      <c r="P55" s="345"/>
      <c r="R55" s="159"/>
      <c r="S55" s="326" t="s">
        <v>29</v>
      </c>
      <c r="T55" s="326"/>
      <c r="U55" s="327"/>
      <c r="V55" s="280">
        <f>ROUND(W50+T50+T51+P50+P51+L50+L51,0)</f>
        <v>0</v>
      </c>
      <c r="W55" s="281"/>
      <c r="Y55" s="98"/>
      <c r="Z55" s="336"/>
      <c r="AA55" s="337"/>
      <c r="AB55" s="64"/>
    </row>
    <row r="56" spans="1:27" ht="15" customHeight="1" thickBot="1">
      <c r="A56" s="305" t="s">
        <v>96</v>
      </c>
      <c r="B56" s="306"/>
      <c r="C56" s="100" t="s">
        <v>26</v>
      </c>
      <c r="D56" s="100" t="s">
        <v>23</v>
      </c>
      <c r="E56" s="100" t="s">
        <v>24</v>
      </c>
      <c r="F56" s="100" t="s">
        <v>118</v>
      </c>
      <c r="G56" s="52" t="s">
        <v>25</v>
      </c>
      <c r="H56" s="101" t="s">
        <v>119</v>
      </c>
      <c r="I56" s="3"/>
      <c r="J56" s="121" t="s">
        <v>97</v>
      </c>
      <c r="K56" s="12"/>
      <c r="L56" s="91" t="s">
        <v>198</v>
      </c>
      <c r="M56" s="91" t="s">
        <v>99</v>
      </c>
      <c r="N56" s="91" t="s">
        <v>98</v>
      </c>
      <c r="O56" s="91" t="s">
        <v>101</v>
      </c>
      <c r="P56" s="91" t="s">
        <v>5</v>
      </c>
      <c r="U56" s="100" t="s">
        <v>197</v>
      </c>
      <c r="V56" s="280">
        <f>+V54-V55</f>
        <v>0</v>
      </c>
      <c r="W56" s="281"/>
      <c r="Y56" s="99" t="s">
        <v>95</v>
      </c>
      <c r="Z56" s="334"/>
      <c r="AA56" s="335"/>
    </row>
    <row r="57" spans="1:27" ht="15" customHeight="1" thickBot="1">
      <c r="A57" s="35" t="s">
        <v>142</v>
      </c>
      <c r="B57" s="36"/>
      <c r="C57" s="20">
        <v>0</v>
      </c>
      <c r="D57" s="21">
        <v>0</v>
      </c>
      <c r="E57" s="21">
        <v>0</v>
      </c>
      <c r="F57" s="104">
        <f>SUM(D57+E57)*$H$83</f>
        <v>0</v>
      </c>
      <c r="G57" s="120">
        <f>SUM(D57:F57)</f>
        <v>0</v>
      </c>
      <c r="H57" s="105">
        <f>C57*G57</f>
        <v>0</v>
      </c>
      <c r="I57" s="3"/>
      <c r="J57" s="192" t="s">
        <v>148</v>
      </c>
      <c r="K57" s="17"/>
      <c r="L57" s="17"/>
      <c r="M57" s="17"/>
      <c r="N57" s="17"/>
      <c r="O57" s="17"/>
      <c r="P57" s="193"/>
      <c r="R57" s="310" t="s">
        <v>180</v>
      </c>
      <c r="S57" s="308"/>
      <c r="T57" s="308"/>
      <c r="U57" s="308"/>
      <c r="V57" s="308"/>
      <c r="W57" s="309"/>
      <c r="Y57" s="98"/>
      <c r="Z57" s="336"/>
      <c r="AA57" s="337"/>
    </row>
    <row r="58" spans="1:27" ht="15" customHeight="1" thickBot="1">
      <c r="A58" s="9"/>
      <c r="B58" s="3"/>
      <c r="C58" s="3"/>
      <c r="D58" s="3"/>
      <c r="E58" s="3"/>
      <c r="F58" s="3"/>
      <c r="G58" s="3"/>
      <c r="H58" s="18"/>
      <c r="J58" s="9"/>
      <c r="K58" s="3"/>
      <c r="L58" s="134"/>
      <c r="M58" s="96">
        <v>0</v>
      </c>
      <c r="N58" s="20">
        <v>0</v>
      </c>
      <c r="O58" s="20" t="s">
        <v>100</v>
      </c>
      <c r="P58" s="92">
        <f>N58*M58</f>
        <v>0</v>
      </c>
      <c r="R58" s="295" t="s">
        <v>181</v>
      </c>
      <c r="S58" s="296"/>
      <c r="T58" s="297"/>
      <c r="U58" s="30">
        <f>+'Item 1 '!U58</f>
        <v>0</v>
      </c>
      <c r="V58" s="330">
        <f>SUM(V54*U58)</f>
        <v>0</v>
      </c>
      <c r="W58" s="299"/>
      <c r="Y58" s="99" t="s">
        <v>93</v>
      </c>
      <c r="Z58" s="334"/>
      <c r="AA58" s="335"/>
    </row>
    <row r="59" spans="1:27" ht="15" customHeight="1" thickBot="1">
      <c r="A59" s="35" t="s">
        <v>137</v>
      </c>
      <c r="B59" s="36"/>
      <c r="C59" s="20">
        <v>0</v>
      </c>
      <c r="D59" s="21">
        <v>0</v>
      </c>
      <c r="E59" s="21">
        <v>0</v>
      </c>
      <c r="F59" s="104">
        <f>SUM(D59+E59)*$H$83</f>
        <v>0</v>
      </c>
      <c r="G59" s="120">
        <f>SUM(D59:F59)</f>
        <v>0</v>
      </c>
      <c r="H59" s="105">
        <f>C59*G59</f>
        <v>0</v>
      </c>
      <c r="J59" s="9"/>
      <c r="K59" s="3"/>
      <c r="L59" s="134"/>
      <c r="M59" s="96">
        <v>0</v>
      </c>
      <c r="N59" s="20">
        <v>0</v>
      </c>
      <c r="O59" s="20" t="s">
        <v>100</v>
      </c>
      <c r="P59" s="92">
        <f>N59*M59</f>
        <v>0</v>
      </c>
      <c r="S59" s="317" t="s">
        <v>1</v>
      </c>
      <c r="T59" s="318"/>
      <c r="U59" s="28">
        <f>SUM(U58)</f>
        <v>0</v>
      </c>
      <c r="V59" s="293">
        <f>SUM(V58)</f>
        <v>0</v>
      </c>
      <c r="W59" s="294"/>
      <c r="Y59" s="98"/>
      <c r="Z59" s="336"/>
      <c r="AA59" s="337"/>
    </row>
    <row r="60" spans="1:16" ht="15" customHeight="1" thickBot="1">
      <c r="A60" s="23"/>
      <c r="B60" s="13"/>
      <c r="C60" s="13"/>
      <c r="D60" s="13"/>
      <c r="E60" s="13"/>
      <c r="F60" s="3"/>
      <c r="G60" s="13"/>
      <c r="H60" s="18"/>
      <c r="J60" s="9"/>
      <c r="K60" s="3"/>
      <c r="L60" s="134"/>
      <c r="M60" s="96">
        <v>0</v>
      </c>
      <c r="N60" s="20">
        <v>0</v>
      </c>
      <c r="O60" s="20" t="s">
        <v>100</v>
      </c>
      <c r="P60" s="92">
        <f>N60*M60</f>
        <v>0</v>
      </c>
    </row>
    <row r="61" spans="1:27" ht="15" customHeight="1" thickBot="1">
      <c r="A61" s="35" t="s">
        <v>136</v>
      </c>
      <c r="B61" s="36"/>
      <c r="C61" s="20">
        <v>0</v>
      </c>
      <c r="D61" s="21">
        <v>0</v>
      </c>
      <c r="E61" s="21">
        <v>0</v>
      </c>
      <c r="F61" s="104">
        <f>SUM(D61+E61)*$H$83</f>
        <v>0</v>
      </c>
      <c r="G61" s="120">
        <f>SUM(D61:F61)</f>
        <v>0</v>
      </c>
      <c r="H61" s="105">
        <f>C61*G61</f>
        <v>0</v>
      </c>
      <c r="J61" s="9"/>
      <c r="K61" s="3"/>
      <c r="L61" s="134"/>
      <c r="M61" s="96">
        <v>0</v>
      </c>
      <c r="N61" s="20">
        <v>0</v>
      </c>
      <c r="O61" s="20" t="s">
        <v>100</v>
      </c>
      <c r="P61" s="92">
        <f>N61*M61</f>
        <v>0</v>
      </c>
      <c r="R61" s="307" t="s">
        <v>10</v>
      </c>
      <c r="S61" s="308"/>
      <c r="T61" s="308"/>
      <c r="U61" s="308"/>
      <c r="V61" s="308"/>
      <c r="W61" s="309"/>
      <c r="Y61" s="208" t="s">
        <v>92</v>
      </c>
      <c r="Z61" s="209"/>
      <c r="AA61" s="210"/>
    </row>
    <row r="62" spans="1:27" ht="15" customHeight="1" thickBot="1">
      <c r="A62" s="23"/>
      <c r="B62" s="36"/>
      <c r="C62" s="13"/>
      <c r="D62" s="37"/>
      <c r="E62" s="13"/>
      <c r="F62" s="3"/>
      <c r="G62" s="13"/>
      <c r="H62" s="108"/>
      <c r="J62" s="9"/>
      <c r="K62" s="3"/>
      <c r="L62" s="134"/>
      <c r="M62" s="96">
        <v>0</v>
      </c>
      <c r="N62" s="20">
        <v>0</v>
      </c>
      <c r="O62" s="20" t="s">
        <v>100</v>
      </c>
      <c r="P62" s="196">
        <f>N62*M62</f>
        <v>0</v>
      </c>
      <c r="R62" s="295" t="s">
        <v>170</v>
      </c>
      <c r="S62" s="296"/>
      <c r="T62" s="297"/>
      <c r="U62" s="29">
        <f>+'Item 1 '!U62</f>
        <v>0</v>
      </c>
      <c r="V62" s="298">
        <f>SUM(V59+V54)*U62</f>
        <v>0</v>
      </c>
      <c r="W62" s="299"/>
      <c r="Y62" s="97" t="s">
        <v>94</v>
      </c>
      <c r="Z62" s="334"/>
      <c r="AA62" s="335"/>
    </row>
    <row r="63" spans="1:27" ht="15" customHeight="1" thickBot="1">
      <c r="A63" s="35" t="s">
        <v>203</v>
      </c>
      <c r="B63" s="36"/>
      <c r="C63" s="20">
        <v>0</v>
      </c>
      <c r="D63" s="21">
        <v>0</v>
      </c>
      <c r="E63" s="21">
        <v>0</v>
      </c>
      <c r="F63" s="104">
        <f>SUM(D63+E63)*$H$83</f>
        <v>0</v>
      </c>
      <c r="G63" s="120">
        <f>SUM(D63:F63)</f>
        <v>0</v>
      </c>
      <c r="H63" s="105">
        <f>C63*G63</f>
        <v>0</v>
      </c>
      <c r="J63" s="9"/>
      <c r="K63" s="3"/>
      <c r="L63" s="15"/>
      <c r="M63" s="3"/>
      <c r="N63" s="176"/>
      <c r="O63" s="176" t="s">
        <v>5</v>
      </c>
      <c r="P63" s="194">
        <f>SUM(P58:P62)</f>
        <v>0</v>
      </c>
      <c r="S63" s="317" t="s">
        <v>1</v>
      </c>
      <c r="T63" s="318"/>
      <c r="U63" s="28">
        <f>SUM(U62)</f>
        <v>0</v>
      </c>
      <c r="V63" s="293">
        <f>SUM(V62)</f>
        <v>0</v>
      </c>
      <c r="W63" s="294"/>
      <c r="Y63" s="98"/>
      <c r="Z63" s="336"/>
      <c r="AA63" s="337"/>
    </row>
    <row r="64" spans="1:27" ht="15" customHeight="1" thickBot="1">
      <c r="A64" s="35"/>
      <c r="B64" s="3"/>
      <c r="C64" s="3"/>
      <c r="D64" s="19"/>
      <c r="E64" s="19"/>
      <c r="F64" s="3"/>
      <c r="G64" s="16"/>
      <c r="H64" s="108"/>
      <c r="J64" s="93" t="s">
        <v>149</v>
      </c>
      <c r="K64" s="3"/>
      <c r="L64" s="15"/>
      <c r="M64" s="15"/>
      <c r="N64" s="15"/>
      <c r="O64" s="3"/>
      <c r="P64" s="10"/>
      <c r="Y64" s="99" t="s">
        <v>95</v>
      </c>
      <c r="Z64" s="334"/>
      <c r="AA64" s="335"/>
    </row>
    <row r="65" spans="1:27" ht="15" customHeight="1" thickBot="1">
      <c r="A65" s="35" t="s">
        <v>138</v>
      </c>
      <c r="B65" s="36"/>
      <c r="C65" s="20">
        <v>0</v>
      </c>
      <c r="D65" s="21">
        <v>0</v>
      </c>
      <c r="E65" s="21">
        <v>0</v>
      </c>
      <c r="F65" s="104">
        <f>SUM(D65+E65)*$H$83</f>
        <v>0</v>
      </c>
      <c r="G65" s="120">
        <f>SUM(D65:F65)</f>
        <v>0</v>
      </c>
      <c r="H65" s="105">
        <f>C65*G65</f>
        <v>0</v>
      </c>
      <c r="J65" s="9"/>
      <c r="K65" s="3"/>
      <c r="L65" s="134"/>
      <c r="M65" s="96">
        <v>0</v>
      </c>
      <c r="N65" s="20">
        <v>0</v>
      </c>
      <c r="O65" s="20" t="s">
        <v>100</v>
      </c>
      <c r="P65" s="92">
        <f>N65*M65</f>
        <v>0</v>
      </c>
      <c r="R65" s="307" t="s">
        <v>49</v>
      </c>
      <c r="S65" s="308"/>
      <c r="T65" s="308"/>
      <c r="U65" s="308"/>
      <c r="V65" s="308"/>
      <c r="W65" s="309"/>
      <c r="Y65" s="98"/>
      <c r="Z65" s="336"/>
      <c r="AA65" s="337"/>
    </row>
    <row r="66" spans="1:27" ht="15" customHeight="1">
      <c r="A66" s="9"/>
      <c r="B66" s="3"/>
      <c r="C66" s="3"/>
      <c r="D66" s="19"/>
      <c r="E66" s="19"/>
      <c r="F66" s="3"/>
      <c r="G66" s="16"/>
      <c r="H66" s="108"/>
      <c r="J66" s="9"/>
      <c r="K66" s="3"/>
      <c r="L66" s="134"/>
      <c r="M66" s="96">
        <v>0</v>
      </c>
      <c r="N66" s="20">
        <v>0</v>
      </c>
      <c r="O66" s="20" t="s">
        <v>100</v>
      </c>
      <c r="P66" s="92">
        <f>N66*M66</f>
        <v>0</v>
      </c>
      <c r="R66" s="312" t="s">
        <v>173</v>
      </c>
      <c r="S66" s="313"/>
      <c r="T66" s="314"/>
      <c r="U66" s="33">
        <f>+'Item 1 '!U66</f>
        <v>0</v>
      </c>
      <c r="V66" s="319">
        <f>SUM(V63+V59+V54)*U66</f>
        <v>0</v>
      </c>
      <c r="W66" s="320"/>
      <c r="Y66" s="99" t="s">
        <v>93</v>
      </c>
      <c r="Z66" s="334"/>
      <c r="AA66" s="335"/>
    </row>
    <row r="67" spans="1:27" ht="15" customHeight="1" thickBot="1">
      <c r="A67" s="35" t="s">
        <v>141</v>
      </c>
      <c r="B67" s="36"/>
      <c r="C67" s="20">
        <v>0</v>
      </c>
      <c r="D67" s="21">
        <v>0</v>
      </c>
      <c r="E67" s="21">
        <v>0</v>
      </c>
      <c r="F67" s="104">
        <f>SUM(D67+E67)*$H$83</f>
        <v>0</v>
      </c>
      <c r="G67" s="120">
        <f>SUM(D67:F67)</f>
        <v>0</v>
      </c>
      <c r="H67" s="105">
        <f>C67*G67</f>
        <v>0</v>
      </c>
      <c r="J67" s="9"/>
      <c r="K67" s="3"/>
      <c r="L67" s="134"/>
      <c r="M67" s="96">
        <v>0</v>
      </c>
      <c r="N67" s="20">
        <v>0</v>
      </c>
      <c r="O67" s="20" t="s">
        <v>100</v>
      </c>
      <c r="P67" s="92">
        <f>N67*M67</f>
        <v>0</v>
      </c>
      <c r="R67" s="331" t="s">
        <v>174</v>
      </c>
      <c r="S67" s="332"/>
      <c r="T67" s="333"/>
      <c r="U67" s="33">
        <f>+'Item 1 '!U67</f>
        <v>0</v>
      </c>
      <c r="V67" s="319">
        <f>SUM(V63+V59+V54)*U67</f>
        <v>0</v>
      </c>
      <c r="W67" s="320"/>
      <c r="Y67" s="98"/>
      <c r="Z67" s="336"/>
      <c r="AA67" s="337"/>
    </row>
    <row r="68" spans="1:23" ht="15" customHeight="1" thickBot="1">
      <c r="A68" s="9"/>
      <c r="B68" s="3"/>
      <c r="C68" s="3"/>
      <c r="D68" s="19"/>
      <c r="E68" s="19"/>
      <c r="F68" s="3"/>
      <c r="G68" s="16"/>
      <c r="H68" s="108"/>
      <c r="J68" s="9"/>
      <c r="K68" s="3"/>
      <c r="L68" s="134"/>
      <c r="M68" s="96">
        <v>0</v>
      </c>
      <c r="N68" s="20">
        <v>0</v>
      </c>
      <c r="O68" s="20" t="s">
        <v>100</v>
      </c>
      <c r="P68" s="92">
        <f>N68*M68</f>
        <v>0</v>
      </c>
      <c r="R68" s="321" t="s">
        <v>175</v>
      </c>
      <c r="S68" s="322"/>
      <c r="T68" s="323"/>
      <c r="U68" s="34">
        <f>+'Item 1 '!U68</f>
        <v>0</v>
      </c>
      <c r="V68" s="324">
        <f>SUM(V63+V59+V54)*U68</f>
        <v>0</v>
      </c>
      <c r="W68" s="325"/>
    </row>
    <row r="69" spans="1:27" ht="15" customHeight="1" thickBot="1">
      <c r="A69" s="35" t="s">
        <v>139</v>
      </c>
      <c r="B69" s="36"/>
      <c r="C69" s="20">
        <v>0</v>
      </c>
      <c r="D69" s="21">
        <v>0</v>
      </c>
      <c r="E69" s="21">
        <v>0</v>
      </c>
      <c r="F69" s="104">
        <f>SUM(D69+E69)*$H$83</f>
        <v>0</v>
      </c>
      <c r="G69" s="120">
        <f>SUM(D69:F69)</f>
        <v>0</v>
      </c>
      <c r="H69" s="105">
        <f>C69*G69</f>
        <v>0</v>
      </c>
      <c r="J69" s="9"/>
      <c r="K69" s="3"/>
      <c r="L69" s="134"/>
      <c r="M69" s="96">
        <v>0</v>
      </c>
      <c r="N69" s="20">
        <v>0</v>
      </c>
      <c r="O69" s="20" t="s">
        <v>100</v>
      </c>
      <c r="P69" s="196">
        <f>N69*M69</f>
        <v>0</v>
      </c>
      <c r="S69" s="317" t="s">
        <v>1</v>
      </c>
      <c r="T69" s="318"/>
      <c r="U69" s="5">
        <f>SUM(U66:U68)</f>
        <v>0</v>
      </c>
      <c r="V69" s="293">
        <f>SUM(V66:W68)</f>
        <v>0</v>
      </c>
      <c r="W69" s="294"/>
      <c r="Y69" s="208" t="s">
        <v>92</v>
      </c>
      <c r="Z69" s="209"/>
      <c r="AA69" s="210"/>
    </row>
    <row r="70" spans="1:27" ht="15" customHeight="1" thickBot="1">
      <c r="A70" s="9"/>
      <c r="B70" s="3"/>
      <c r="C70" s="3"/>
      <c r="D70" s="19"/>
      <c r="E70" s="19"/>
      <c r="F70" s="3"/>
      <c r="G70" s="16"/>
      <c r="H70" s="108"/>
      <c r="J70" s="9"/>
      <c r="K70" s="3"/>
      <c r="L70" s="15"/>
      <c r="M70" s="3"/>
      <c r="N70" s="176"/>
      <c r="O70" s="176" t="s">
        <v>5</v>
      </c>
      <c r="P70" s="194">
        <f>SUM(P65:P69)</f>
        <v>0</v>
      </c>
      <c r="Y70" s="97" t="s">
        <v>94</v>
      </c>
      <c r="Z70" s="334"/>
      <c r="AA70" s="335"/>
    </row>
    <row r="71" spans="1:27" ht="15" customHeight="1" thickBot="1">
      <c r="A71" s="35" t="s">
        <v>140</v>
      </c>
      <c r="B71" s="36"/>
      <c r="C71" s="20">
        <v>0</v>
      </c>
      <c r="D71" s="21">
        <v>0</v>
      </c>
      <c r="E71" s="21">
        <v>0</v>
      </c>
      <c r="F71" s="104">
        <f>SUM(D71+E71)*$H$83</f>
        <v>0</v>
      </c>
      <c r="G71" s="120">
        <f>SUM(D71:F71)</f>
        <v>0</v>
      </c>
      <c r="H71" s="105">
        <f>C71*G71</f>
        <v>0</v>
      </c>
      <c r="J71" s="93" t="s">
        <v>147</v>
      </c>
      <c r="K71" s="3"/>
      <c r="L71" s="15"/>
      <c r="M71" s="3"/>
      <c r="N71" s="3"/>
      <c r="O71" s="3"/>
      <c r="P71" s="10"/>
      <c r="R71" s="307" t="s">
        <v>77</v>
      </c>
      <c r="S71" s="308"/>
      <c r="T71" s="308"/>
      <c r="U71" s="308"/>
      <c r="V71" s="308"/>
      <c r="W71" s="309"/>
      <c r="Y71" s="98"/>
      <c r="Z71" s="336"/>
      <c r="AA71" s="337"/>
    </row>
    <row r="72" spans="1:27" ht="15" customHeight="1">
      <c r="A72" s="9"/>
      <c r="B72" s="3"/>
      <c r="C72" s="3"/>
      <c r="D72" s="19"/>
      <c r="E72" s="19"/>
      <c r="F72" s="3"/>
      <c r="G72" s="16"/>
      <c r="H72" s="108"/>
      <c r="J72" s="9"/>
      <c r="K72" s="3"/>
      <c r="L72" s="134"/>
      <c r="M72" s="96">
        <v>0</v>
      </c>
      <c r="N72" s="20">
        <v>0</v>
      </c>
      <c r="O72" s="20" t="s">
        <v>100</v>
      </c>
      <c r="P72" s="92">
        <f>N72*M72</f>
        <v>0</v>
      </c>
      <c r="R72" s="312" t="s">
        <v>178</v>
      </c>
      <c r="S72" s="313"/>
      <c r="T72" s="314"/>
      <c r="U72" s="31">
        <f>+'Item 1 '!U72</f>
        <v>0</v>
      </c>
      <c r="V72" s="315">
        <f>SUM(V69+V63+V59+V54)*U72</f>
        <v>0</v>
      </c>
      <c r="W72" s="316"/>
      <c r="Y72" s="99" t="s">
        <v>95</v>
      </c>
      <c r="Z72" s="334"/>
      <c r="AA72" s="335"/>
    </row>
    <row r="73" spans="1:27" ht="15" customHeight="1" thickBot="1">
      <c r="A73" s="35" t="s">
        <v>135</v>
      </c>
      <c r="B73" s="36"/>
      <c r="C73" s="20">
        <v>0</v>
      </c>
      <c r="D73" s="21">
        <v>0</v>
      </c>
      <c r="E73" s="21">
        <v>0</v>
      </c>
      <c r="F73" s="104">
        <f>SUM(D73+E73)*$H$83</f>
        <v>0</v>
      </c>
      <c r="G73" s="120">
        <f>SUM(D73:F73)</f>
        <v>0</v>
      </c>
      <c r="H73" s="105">
        <f>C73*G73</f>
        <v>0</v>
      </c>
      <c r="J73" s="9"/>
      <c r="K73" s="3"/>
      <c r="L73" s="134"/>
      <c r="M73" s="96">
        <v>0</v>
      </c>
      <c r="N73" s="20">
        <v>0</v>
      </c>
      <c r="O73" s="20" t="s">
        <v>100</v>
      </c>
      <c r="P73" s="92">
        <f>N73*M73</f>
        <v>0</v>
      </c>
      <c r="R73" s="331" t="str">
        <f>+'Item 1 '!R73:T73</f>
        <v>Other</v>
      </c>
      <c r="S73" s="332"/>
      <c r="T73" s="333"/>
      <c r="U73" s="33">
        <f>+'Item 1 '!U73</f>
        <v>0</v>
      </c>
      <c r="V73" s="319">
        <f>SUM(V69+V63+V59+V54)*U73</f>
        <v>0</v>
      </c>
      <c r="W73" s="320"/>
      <c r="Y73" s="98"/>
      <c r="Z73" s="336"/>
      <c r="AA73" s="337"/>
    </row>
    <row r="74" spans="1:27" ht="15" customHeight="1" thickBot="1">
      <c r="A74" s="9"/>
      <c r="B74" s="3"/>
      <c r="C74" s="3"/>
      <c r="D74" s="19"/>
      <c r="E74" s="19"/>
      <c r="F74" s="3"/>
      <c r="G74" s="16"/>
      <c r="H74" s="108"/>
      <c r="J74" s="9"/>
      <c r="K74" s="3"/>
      <c r="L74" s="134"/>
      <c r="M74" s="96">
        <v>0</v>
      </c>
      <c r="N74" s="20">
        <v>0</v>
      </c>
      <c r="O74" s="20" t="s">
        <v>100</v>
      </c>
      <c r="P74" s="92">
        <f>N74*M74</f>
        <v>0</v>
      </c>
      <c r="R74" s="348">
        <f>+'Item 1 '!U74</f>
        <v>0</v>
      </c>
      <c r="S74" s="322"/>
      <c r="T74" s="323"/>
      <c r="U74" s="34">
        <f>+'Item 1 '!U74</f>
        <v>0</v>
      </c>
      <c r="V74" s="324">
        <f>SUM(V69+V63+V59+V54)*U74</f>
        <v>0</v>
      </c>
      <c r="W74" s="325"/>
      <c r="Y74" s="99" t="s">
        <v>93</v>
      </c>
      <c r="Z74" s="334"/>
      <c r="AA74" s="335"/>
    </row>
    <row r="75" spans="1:27" ht="15" customHeight="1" thickBot="1">
      <c r="A75" s="93" t="s">
        <v>182</v>
      </c>
      <c r="B75" s="3"/>
      <c r="C75" s="3"/>
      <c r="D75" s="19"/>
      <c r="E75" s="19"/>
      <c r="F75" s="3"/>
      <c r="G75" s="16"/>
      <c r="H75" s="108"/>
      <c r="J75" s="9"/>
      <c r="K75" s="3"/>
      <c r="L75" s="134"/>
      <c r="M75" s="96">
        <v>0</v>
      </c>
      <c r="N75" s="20">
        <v>0</v>
      </c>
      <c r="O75" s="20" t="s">
        <v>100</v>
      </c>
      <c r="P75" s="92">
        <f>N75*M75</f>
        <v>0</v>
      </c>
      <c r="R75" s="4"/>
      <c r="S75" s="317" t="s">
        <v>1</v>
      </c>
      <c r="T75" s="318"/>
      <c r="U75" s="5">
        <f>SUM(U72:U74)</f>
        <v>0</v>
      </c>
      <c r="V75" s="293">
        <f>SUM(V72:W74)</f>
        <v>0</v>
      </c>
      <c r="W75" s="294"/>
      <c r="Y75" s="98"/>
      <c r="Z75" s="336"/>
      <c r="AA75" s="337"/>
    </row>
    <row r="76" spans="1:16" ht="15" customHeight="1" thickBot="1">
      <c r="A76" s="9" t="s">
        <v>183</v>
      </c>
      <c r="B76" s="36"/>
      <c r="C76" s="20">
        <v>0</v>
      </c>
      <c r="D76" s="21">
        <v>0</v>
      </c>
      <c r="E76" s="21">
        <v>0</v>
      </c>
      <c r="F76" s="104">
        <f>SUM(D76+E76)*$H$83</f>
        <v>0</v>
      </c>
      <c r="G76" s="120">
        <f>SUM(D76:F76)</f>
        <v>0</v>
      </c>
      <c r="H76" s="105">
        <f>C76*G76</f>
        <v>0</v>
      </c>
      <c r="J76" s="9"/>
      <c r="K76" s="3"/>
      <c r="L76" s="134"/>
      <c r="M76" s="96">
        <v>0</v>
      </c>
      <c r="N76" s="20">
        <v>0</v>
      </c>
      <c r="O76" s="20" t="s">
        <v>100</v>
      </c>
      <c r="P76" s="196">
        <f>N76*M76</f>
        <v>0</v>
      </c>
    </row>
    <row r="77" spans="1:27" ht="15" customHeight="1" thickBot="1">
      <c r="A77" s="9" t="s">
        <v>136</v>
      </c>
      <c r="B77" s="3"/>
      <c r="C77" s="20">
        <v>0</v>
      </c>
      <c r="D77" s="21">
        <v>0</v>
      </c>
      <c r="E77" s="21">
        <v>0</v>
      </c>
      <c r="F77" s="104">
        <f>SUM(D77+E77)*$H$83</f>
        <v>0</v>
      </c>
      <c r="G77" s="120">
        <f>SUM(D77:F77)</f>
        <v>0</v>
      </c>
      <c r="H77" s="105">
        <f>C77*G77</f>
        <v>0</v>
      </c>
      <c r="J77" s="9"/>
      <c r="K77" s="3"/>
      <c r="L77" s="15"/>
      <c r="M77" s="3"/>
      <c r="N77" s="176"/>
      <c r="O77" s="176" t="s">
        <v>5</v>
      </c>
      <c r="P77" s="194">
        <f>SUM(P72:P76)</f>
        <v>0</v>
      </c>
      <c r="R77" s="307" t="s">
        <v>176</v>
      </c>
      <c r="S77" s="308"/>
      <c r="T77" s="308"/>
      <c r="U77" s="308"/>
      <c r="V77" s="308"/>
      <c r="W77" s="309"/>
      <c r="Y77" s="208" t="s">
        <v>92</v>
      </c>
      <c r="Z77" s="209"/>
      <c r="AA77" s="210"/>
    </row>
    <row r="78" spans="1:27" ht="15" customHeight="1">
      <c r="A78" s="35" t="s">
        <v>142</v>
      </c>
      <c r="B78" s="36"/>
      <c r="C78" s="20">
        <v>0</v>
      </c>
      <c r="D78" s="21">
        <v>0</v>
      </c>
      <c r="E78" s="21">
        <v>0</v>
      </c>
      <c r="F78" s="104">
        <f>SUM(D78+E78)*$H$83</f>
        <v>0</v>
      </c>
      <c r="G78" s="120">
        <f>SUM(D78:F78)</f>
        <v>0</v>
      </c>
      <c r="H78" s="165">
        <f>C78*G78</f>
        <v>0</v>
      </c>
      <c r="J78" s="93" t="s">
        <v>150</v>
      </c>
      <c r="K78" s="3"/>
      <c r="L78" s="15"/>
      <c r="M78" s="15"/>
      <c r="N78" s="15"/>
      <c r="O78" s="3"/>
      <c r="P78" s="10"/>
      <c r="R78" s="312" t="s">
        <v>171</v>
      </c>
      <c r="S78" s="313"/>
      <c r="T78" s="314"/>
      <c r="U78" s="31">
        <f>+'Item 1 '!U78</f>
        <v>0</v>
      </c>
      <c r="V78" s="315">
        <f>SUM(V75+V69+V63+V59+V54)*U78</f>
        <v>0</v>
      </c>
      <c r="W78" s="316"/>
      <c r="Y78" s="97" t="s">
        <v>94</v>
      </c>
      <c r="Z78" s="334"/>
      <c r="AA78" s="335"/>
    </row>
    <row r="79" spans="1:27" ht="15" customHeight="1" thickBot="1">
      <c r="A79" s="9"/>
      <c r="B79" s="3"/>
      <c r="C79" s="3"/>
      <c r="D79" s="3"/>
      <c r="E79" s="3"/>
      <c r="F79" s="311" t="s">
        <v>184</v>
      </c>
      <c r="G79" s="311"/>
      <c r="H79" s="108">
        <f>SUM(H76:H78)</f>
        <v>0</v>
      </c>
      <c r="J79" s="9"/>
      <c r="K79" s="3"/>
      <c r="L79" s="134"/>
      <c r="M79" s="96">
        <v>0</v>
      </c>
      <c r="N79" s="20">
        <v>0</v>
      </c>
      <c r="O79" s="20" t="s">
        <v>100</v>
      </c>
      <c r="P79" s="92">
        <f>N79*M79</f>
        <v>0</v>
      </c>
      <c r="R79" s="321" t="s">
        <v>172</v>
      </c>
      <c r="S79" s="322"/>
      <c r="T79" s="323"/>
      <c r="U79" s="32">
        <f>+'Item 1 '!U79</f>
        <v>0</v>
      </c>
      <c r="V79" s="324">
        <f>SUM(V75+V69+V63+V59+V54)*U79</f>
        <v>0</v>
      </c>
      <c r="W79" s="325"/>
      <c r="Y79" s="98"/>
      <c r="Z79" s="336"/>
      <c r="AA79" s="337"/>
    </row>
    <row r="80" spans="1:27" ht="15" customHeight="1" thickBot="1">
      <c r="A80" s="9"/>
      <c r="B80" s="3"/>
      <c r="C80" s="3"/>
      <c r="D80" s="3"/>
      <c r="E80" s="3"/>
      <c r="F80" s="3"/>
      <c r="G80" s="3"/>
      <c r="H80" s="10"/>
      <c r="J80" s="9"/>
      <c r="K80" s="3"/>
      <c r="L80" s="134"/>
      <c r="M80" s="96">
        <v>0</v>
      </c>
      <c r="N80" s="20">
        <v>0</v>
      </c>
      <c r="O80" s="20" t="s">
        <v>100</v>
      </c>
      <c r="P80" s="92">
        <f>N80*M80</f>
        <v>0</v>
      </c>
      <c r="S80" s="346" t="s">
        <v>1</v>
      </c>
      <c r="T80" s="347"/>
      <c r="U80" s="28">
        <f>SUM(U78:U79)</f>
        <v>0</v>
      </c>
      <c r="V80" s="293">
        <f>SUM(V78:W79)</f>
        <v>0</v>
      </c>
      <c r="W80" s="294"/>
      <c r="Y80" s="99" t="s">
        <v>95</v>
      </c>
      <c r="Z80" s="334"/>
      <c r="AA80" s="335"/>
    </row>
    <row r="81" spans="1:27" ht="15" customHeight="1" thickBot="1">
      <c r="A81" s="197" t="s">
        <v>143</v>
      </c>
      <c r="B81" s="198"/>
      <c r="C81" s="3"/>
      <c r="D81" s="19"/>
      <c r="E81" s="19"/>
      <c r="F81" s="3"/>
      <c r="G81" s="16"/>
      <c r="H81" s="108"/>
      <c r="J81" s="9"/>
      <c r="K81" s="3"/>
      <c r="L81" s="134"/>
      <c r="M81" s="96">
        <v>0</v>
      </c>
      <c r="N81" s="20">
        <v>0</v>
      </c>
      <c r="O81" s="20" t="s">
        <v>100</v>
      </c>
      <c r="P81" s="92">
        <f>N81*M81</f>
        <v>0</v>
      </c>
      <c r="Y81" s="98"/>
      <c r="Z81" s="336"/>
      <c r="AA81" s="337"/>
    </row>
    <row r="82" spans="1:28" ht="14.25" customHeight="1" thickBot="1">
      <c r="A82" s="106" t="s">
        <v>113</v>
      </c>
      <c r="B82" s="107" t="s">
        <v>114</v>
      </c>
      <c r="C82" s="107" t="s">
        <v>115</v>
      </c>
      <c r="D82" s="107" t="s">
        <v>116</v>
      </c>
      <c r="E82" s="107" t="s">
        <v>117</v>
      </c>
      <c r="F82" s="107" t="s">
        <v>73</v>
      </c>
      <c r="G82" s="107" t="s">
        <v>73</v>
      </c>
      <c r="H82" s="130" t="s">
        <v>9</v>
      </c>
      <c r="J82" s="9"/>
      <c r="K82" s="3"/>
      <c r="L82" s="134"/>
      <c r="M82" s="96">
        <v>0</v>
      </c>
      <c r="N82" s="20">
        <v>0</v>
      </c>
      <c r="O82" s="20" t="s">
        <v>100</v>
      </c>
      <c r="P82" s="196">
        <f>N82*M82</f>
        <v>0</v>
      </c>
      <c r="R82" s="282" t="s">
        <v>3</v>
      </c>
      <c r="S82" s="283"/>
      <c r="T82" s="283"/>
      <c r="U82" s="184">
        <f>+U80+U75+U69+U63+U59</f>
        <v>0</v>
      </c>
      <c r="V82" s="328">
        <f>ROUND(V80+V75+V69+V63+V59+V54,0)</f>
        <v>0</v>
      </c>
      <c r="W82" s="329"/>
      <c r="Y82" s="99" t="s">
        <v>93</v>
      </c>
      <c r="Z82" s="334"/>
      <c r="AA82" s="335"/>
      <c r="AB82" s="65"/>
    </row>
    <row r="83" spans="1:27" ht="15" customHeight="1" thickBot="1">
      <c r="A83" s="109">
        <v>0.062</v>
      </c>
      <c r="B83" s="131">
        <v>0.0145</v>
      </c>
      <c r="C83" s="131">
        <v>0.008</v>
      </c>
      <c r="D83" s="131">
        <v>0.06</v>
      </c>
      <c r="E83" s="131">
        <v>0.12</v>
      </c>
      <c r="F83" s="131">
        <v>0</v>
      </c>
      <c r="G83" s="131">
        <v>0</v>
      </c>
      <c r="H83" s="132">
        <f>SUM(A83:G83)</f>
        <v>0.26449999999999996</v>
      </c>
      <c r="J83" s="11"/>
      <c r="K83" s="12"/>
      <c r="L83" s="12"/>
      <c r="M83" s="12"/>
      <c r="N83" s="175"/>
      <c r="O83" s="175" t="s">
        <v>5</v>
      </c>
      <c r="P83" s="195">
        <f>SUM(P79:P82)</f>
        <v>0</v>
      </c>
      <c r="R83" s="148"/>
      <c r="S83" s="53"/>
      <c r="T83" s="326" t="s">
        <v>29</v>
      </c>
      <c r="U83" s="327"/>
      <c r="V83" s="341">
        <f>ROUND(SUM(V54:V80)/2,0)</f>
        <v>0</v>
      </c>
      <c r="W83" s="342"/>
      <c r="Y83" s="98"/>
      <c r="Z83" s="336"/>
      <c r="AA83" s="337"/>
    </row>
    <row r="84" spans="12:23" ht="15" customHeight="1" thickBot="1">
      <c r="L84" s="2"/>
      <c r="M84" s="2"/>
      <c r="U84" s="100" t="s">
        <v>197</v>
      </c>
      <c r="V84" s="280">
        <f>+V82-V83</f>
        <v>0</v>
      </c>
      <c r="W84" s="281"/>
    </row>
    <row r="85" spans="1:28" ht="15" customHeight="1" thickBot="1">
      <c r="A85" s="52" t="s">
        <v>80</v>
      </c>
      <c r="B85" s="53"/>
      <c r="C85" s="53"/>
      <c r="D85" s="53"/>
      <c r="E85" s="53"/>
      <c r="F85" s="53"/>
      <c r="G85" s="53"/>
      <c r="H85" s="53"/>
      <c r="I85" s="53"/>
      <c r="J85" s="53"/>
      <c r="K85" s="53"/>
      <c r="L85" s="53"/>
      <c r="M85" s="53"/>
      <c r="N85" s="53"/>
      <c r="O85" s="53"/>
      <c r="P85" s="53"/>
      <c r="Q85" s="53"/>
      <c r="R85" s="53"/>
      <c r="S85" s="53"/>
      <c r="T85" s="53"/>
      <c r="U85" s="53"/>
      <c r="V85" s="53"/>
      <c r="W85" s="53"/>
      <c r="X85" s="53"/>
      <c r="Y85" s="53"/>
      <c r="Z85" s="53"/>
      <c r="AA85" s="115"/>
      <c r="AB85" s="3"/>
    </row>
    <row r="86" spans="1:28" ht="15" customHeight="1">
      <c r="A86" s="24">
        <v>1</v>
      </c>
      <c r="B86" s="24"/>
      <c r="C86" s="24"/>
      <c r="D86" s="24"/>
      <c r="E86" s="116"/>
      <c r="F86" s="116"/>
      <c r="G86" s="116"/>
      <c r="H86" s="116"/>
      <c r="I86" s="116"/>
      <c r="J86" s="116"/>
      <c r="K86" s="116"/>
      <c r="L86" s="116"/>
      <c r="M86" s="116"/>
      <c r="N86" s="116"/>
      <c r="O86" s="116"/>
      <c r="P86" s="116"/>
      <c r="Q86" s="116"/>
      <c r="R86" s="116"/>
      <c r="S86" s="116"/>
      <c r="T86" s="116"/>
      <c r="U86" s="116"/>
      <c r="V86" s="116"/>
      <c r="W86" s="116"/>
      <c r="X86" s="116"/>
      <c r="Y86" s="116"/>
      <c r="Z86" s="116"/>
      <c r="AA86" s="116"/>
      <c r="AB86" s="50"/>
    </row>
    <row r="87" spans="1:28" ht="15" customHeight="1">
      <c r="A87" s="24">
        <v>2</v>
      </c>
      <c r="B87" s="24"/>
      <c r="C87" s="24"/>
      <c r="D87" s="24"/>
      <c r="E87" s="117"/>
      <c r="F87" s="117"/>
      <c r="G87" s="117"/>
      <c r="H87" s="117"/>
      <c r="I87" s="117"/>
      <c r="J87" s="117"/>
      <c r="K87" s="117"/>
      <c r="L87" s="117"/>
      <c r="M87" s="117"/>
      <c r="N87" s="117"/>
      <c r="O87" s="117"/>
      <c r="P87" s="117"/>
      <c r="Q87" s="117"/>
      <c r="R87" s="117"/>
      <c r="S87" s="117"/>
      <c r="T87" s="117"/>
      <c r="U87" s="117"/>
      <c r="V87" s="117"/>
      <c r="W87" s="117"/>
      <c r="X87" s="117"/>
      <c r="Y87" s="117"/>
      <c r="Z87" s="117"/>
      <c r="AA87" s="117"/>
      <c r="AB87" s="50"/>
    </row>
    <row r="88" spans="1:28" ht="15" customHeight="1">
      <c r="A88" s="24">
        <v>3</v>
      </c>
      <c r="B88" s="24"/>
      <c r="C88" s="24"/>
      <c r="D88" s="24"/>
      <c r="E88" s="117"/>
      <c r="F88" s="117"/>
      <c r="G88" s="117"/>
      <c r="H88" s="117"/>
      <c r="I88" s="117"/>
      <c r="J88" s="117"/>
      <c r="K88" s="117"/>
      <c r="L88" s="117"/>
      <c r="M88" s="117"/>
      <c r="N88" s="117"/>
      <c r="O88" s="117"/>
      <c r="P88" s="117"/>
      <c r="Q88" s="117"/>
      <c r="R88" s="117"/>
      <c r="S88" s="117"/>
      <c r="T88" s="117"/>
      <c r="U88" s="117"/>
      <c r="V88" s="117"/>
      <c r="W88" s="117"/>
      <c r="X88" s="117"/>
      <c r="Y88" s="117"/>
      <c r="Z88" s="117"/>
      <c r="AA88" s="117"/>
      <c r="AB88" s="50"/>
    </row>
    <row r="89" spans="1:28" ht="15" customHeight="1">
      <c r="A89" s="24">
        <v>4</v>
      </c>
      <c r="B89" s="24"/>
      <c r="C89" s="24"/>
      <c r="D89" s="24"/>
      <c r="E89" s="117"/>
      <c r="F89" s="117"/>
      <c r="G89" s="117"/>
      <c r="H89" s="117"/>
      <c r="I89" s="117"/>
      <c r="J89" s="117"/>
      <c r="K89" s="117"/>
      <c r="L89" s="117"/>
      <c r="M89" s="117"/>
      <c r="N89" s="117"/>
      <c r="O89" s="117"/>
      <c r="P89" s="117"/>
      <c r="Q89" s="117"/>
      <c r="R89" s="117"/>
      <c r="S89" s="117"/>
      <c r="T89" s="117"/>
      <c r="U89" s="117"/>
      <c r="V89" s="117"/>
      <c r="W89" s="117"/>
      <c r="X89" s="117"/>
      <c r="Y89" s="117"/>
      <c r="Z89" s="117"/>
      <c r="AA89" s="117"/>
      <c r="AB89" s="50"/>
    </row>
    <row r="90" spans="1:28" ht="15" customHeight="1">
      <c r="A90" s="24">
        <v>5</v>
      </c>
      <c r="B90" s="24"/>
      <c r="C90" s="24"/>
      <c r="D90" s="24"/>
      <c r="E90" s="117"/>
      <c r="F90" s="117"/>
      <c r="G90" s="117"/>
      <c r="H90" s="117"/>
      <c r="I90" s="117"/>
      <c r="J90" s="117"/>
      <c r="K90" s="117"/>
      <c r="L90" s="117"/>
      <c r="M90" s="117"/>
      <c r="N90" s="117"/>
      <c r="O90" s="117"/>
      <c r="P90" s="117"/>
      <c r="Q90" s="117"/>
      <c r="R90" s="117"/>
      <c r="S90" s="117"/>
      <c r="T90" s="117"/>
      <c r="U90" s="117"/>
      <c r="V90" s="117"/>
      <c r="W90" s="117"/>
      <c r="X90" s="117"/>
      <c r="Y90" s="117"/>
      <c r="Z90" s="117"/>
      <c r="AA90" s="117"/>
      <c r="AB90" s="50"/>
    </row>
    <row r="91" spans="1:28" ht="15" customHeight="1">
      <c r="A91" s="24">
        <v>6</v>
      </c>
      <c r="B91" s="24"/>
      <c r="C91" s="24"/>
      <c r="D91" s="24"/>
      <c r="E91" s="117"/>
      <c r="F91" s="117"/>
      <c r="G91" s="117"/>
      <c r="H91" s="117"/>
      <c r="I91" s="117"/>
      <c r="J91" s="117"/>
      <c r="K91" s="117"/>
      <c r="L91" s="117"/>
      <c r="M91" s="117"/>
      <c r="N91" s="117"/>
      <c r="O91" s="117"/>
      <c r="P91" s="117"/>
      <c r="Q91" s="117"/>
      <c r="R91" s="117"/>
      <c r="S91" s="117"/>
      <c r="T91" s="117"/>
      <c r="U91" s="117"/>
      <c r="V91" s="117"/>
      <c r="W91" s="117"/>
      <c r="X91" s="117"/>
      <c r="Y91" s="117"/>
      <c r="Z91" s="117"/>
      <c r="AA91" s="117"/>
      <c r="AB91" s="50"/>
    </row>
    <row r="92" spans="1:28" ht="15" customHeight="1">
      <c r="A92" s="24">
        <v>7</v>
      </c>
      <c r="B92" s="24"/>
      <c r="C92" s="24"/>
      <c r="D92" s="24"/>
      <c r="E92" s="117"/>
      <c r="F92" s="117"/>
      <c r="G92" s="117"/>
      <c r="H92" s="117"/>
      <c r="I92" s="117"/>
      <c r="J92" s="117"/>
      <c r="K92" s="117"/>
      <c r="L92" s="117"/>
      <c r="M92" s="117"/>
      <c r="N92" s="117"/>
      <c r="O92" s="117"/>
      <c r="P92" s="117"/>
      <c r="Q92" s="117"/>
      <c r="R92" s="117"/>
      <c r="S92" s="117"/>
      <c r="T92" s="117"/>
      <c r="U92" s="117"/>
      <c r="V92" s="117"/>
      <c r="W92" s="117"/>
      <c r="X92" s="117"/>
      <c r="Y92" s="117"/>
      <c r="Z92" s="117"/>
      <c r="AA92" s="117"/>
      <c r="AB92" s="50"/>
    </row>
    <row r="93" spans="1:28" ht="15" customHeight="1">
      <c r="A93" s="24">
        <v>8</v>
      </c>
      <c r="B93" s="24"/>
      <c r="C93" s="24"/>
      <c r="D93" s="24"/>
      <c r="E93" s="117"/>
      <c r="F93" s="117"/>
      <c r="G93" s="117"/>
      <c r="H93" s="117"/>
      <c r="I93" s="117"/>
      <c r="J93" s="117"/>
      <c r="K93" s="117"/>
      <c r="L93" s="117"/>
      <c r="M93" s="117"/>
      <c r="N93" s="117"/>
      <c r="O93" s="117"/>
      <c r="P93" s="117"/>
      <c r="Q93" s="117"/>
      <c r="R93" s="117"/>
      <c r="S93" s="117"/>
      <c r="T93" s="117"/>
      <c r="U93" s="117"/>
      <c r="V93" s="117"/>
      <c r="W93" s="117"/>
      <c r="X93" s="117"/>
      <c r="Y93" s="117"/>
      <c r="Z93" s="117"/>
      <c r="AA93" s="117"/>
      <c r="AB93" s="50"/>
    </row>
    <row r="94" spans="1:28" ht="15" customHeight="1">
      <c r="A94" s="24">
        <v>9</v>
      </c>
      <c r="B94" s="24"/>
      <c r="C94" s="24"/>
      <c r="D94" s="24"/>
      <c r="E94" s="117"/>
      <c r="F94" s="117"/>
      <c r="G94" s="117"/>
      <c r="H94" s="117"/>
      <c r="I94" s="117"/>
      <c r="J94" s="117"/>
      <c r="K94" s="117"/>
      <c r="L94" s="117"/>
      <c r="M94" s="117"/>
      <c r="N94" s="117"/>
      <c r="O94" s="117"/>
      <c r="P94" s="117"/>
      <c r="Q94" s="117"/>
      <c r="R94" s="117"/>
      <c r="S94" s="117"/>
      <c r="T94" s="117"/>
      <c r="U94" s="117"/>
      <c r="V94" s="117"/>
      <c r="W94" s="117"/>
      <c r="X94" s="117"/>
      <c r="Y94" s="117"/>
      <c r="Z94" s="117"/>
      <c r="AA94" s="117"/>
      <c r="AB94" s="50"/>
    </row>
    <row r="95" spans="1:28" ht="15" customHeight="1">
      <c r="A95" s="24">
        <v>10</v>
      </c>
      <c r="B95" s="24"/>
      <c r="C95" s="24"/>
      <c r="D95" s="24"/>
      <c r="E95" s="117"/>
      <c r="F95" s="117"/>
      <c r="G95" s="117"/>
      <c r="H95" s="117"/>
      <c r="I95" s="117"/>
      <c r="J95" s="117"/>
      <c r="K95" s="117"/>
      <c r="L95" s="117"/>
      <c r="M95" s="117"/>
      <c r="N95" s="117"/>
      <c r="O95" s="117"/>
      <c r="P95" s="117"/>
      <c r="Q95" s="117"/>
      <c r="R95" s="117"/>
      <c r="S95" s="117"/>
      <c r="T95" s="117"/>
      <c r="U95" s="117"/>
      <c r="V95" s="117"/>
      <c r="W95" s="117"/>
      <c r="X95" s="117"/>
      <c r="Y95" s="117"/>
      <c r="Z95" s="117"/>
      <c r="AA95" s="117"/>
      <c r="AB95" s="50"/>
    </row>
    <row r="96" spans="1:28" ht="15" customHeight="1">
      <c r="A96" s="24">
        <v>11</v>
      </c>
      <c r="B96" s="24"/>
      <c r="C96" s="24"/>
      <c r="D96" s="24"/>
      <c r="E96" s="117"/>
      <c r="F96" s="117"/>
      <c r="G96" s="117"/>
      <c r="H96" s="117"/>
      <c r="I96" s="117"/>
      <c r="J96" s="117"/>
      <c r="K96" s="117"/>
      <c r="L96" s="117"/>
      <c r="M96" s="117"/>
      <c r="N96" s="117"/>
      <c r="O96" s="117"/>
      <c r="P96" s="117"/>
      <c r="Q96" s="117"/>
      <c r="R96" s="117"/>
      <c r="S96" s="117"/>
      <c r="T96" s="117"/>
      <c r="U96" s="117"/>
      <c r="V96" s="117"/>
      <c r="W96" s="117"/>
      <c r="X96" s="117"/>
      <c r="Y96" s="117"/>
      <c r="Z96" s="117"/>
      <c r="AA96" s="117"/>
      <c r="AB96" s="50"/>
    </row>
    <row r="97" spans="1:28" ht="15" customHeight="1">
      <c r="A97" s="24">
        <v>12</v>
      </c>
      <c r="B97" s="24"/>
      <c r="C97" s="24"/>
      <c r="D97" s="24"/>
      <c r="E97" s="117"/>
      <c r="F97" s="117"/>
      <c r="G97" s="117"/>
      <c r="H97" s="117"/>
      <c r="I97" s="117"/>
      <c r="J97" s="117"/>
      <c r="K97" s="117"/>
      <c r="L97" s="117"/>
      <c r="M97" s="117"/>
      <c r="N97" s="117"/>
      <c r="O97" s="117"/>
      <c r="P97" s="117"/>
      <c r="Q97" s="117"/>
      <c r="R97" s="117"/>
      <c r="S97" s="117"/>
      <c r="T97" s="117"/>
      <c r="U97" s="117"/>
      <c r="V97" s="117"/>
      <c r="W97" s="117"/>
      <c r="X97" s="117"/>
      <c r="Y97" s="117"/>
      <c r="Z97" s="117"/>
      <c r="AA97" s="117"/>
      <c r="AB97" s="50"/>
    </row>
    <row r="98" spans="1:28" ht="15" customHeight="1">
      <c r="A98" s="24">
        <v>13</v>
      </c>
      <c r="B98" s="24"/>
      <c r="C98" s="24"/>
      <c r="D98" s="24"/>
      <c r="E98" s="117"/>
      <c r="F98" s="117"/>
      <c r="G98" s="117"/>
      <c r="H98" s="117"/>
      <c r="I98" s="117"/>
      <c r="J98" s="117"/>
      <c r="K98" s="117"/>
      <c r="L98" s="117"/>
      <c r="M98" s="117"/>
      <c r="N98" s="117"/>
      <c r="O98" s="117"/>
      <c r="P98" s="117"/>
      <c r="Q98" s="117"/>
      <c r="R98" s="117"/>
      <c r="S98" s="117"/>
      <c r="T98" s="117"/>
      <c r="U98" s="117"/>
      <c r="V98" s="117"/>
      <c r="W98" s="117"/>
      <c r="X98" s="117"/>
      <c r="Y98" s="117"/>
      <c r="Z98" s="117"/>
      <c r="AA98" s="117"/>
      <c r="AB98" s="50"/>
    </row>
    <row r="99" spans="1:28" ht="15" customHeight="1">
      <c r="A99" s="24">
        <v>14</v>
      </c>
      <c r="B99" s="24"/>
      <c r="C99" s="24"/>
      <c r="D99" s="24"/>
      <c r="E99" s="117"/>
      <c r="F99" s="117"/>
      <c r="G99" s="117"/>
      <c r="H99" s="117"/>
      <c r="I99" s="117"/>
      <c r="J99" s="117"/>
      <c r="K99" s="117"/>
      <c r="L99" s="117"/>
      <c r="M99" s="117"/>
      <c r="N99" s="117"/>
      <c r="O99" s="117"/>
      <c r="P99" s="117"/>
      <c r="Q99" s="117"/>
      <c r="R99" s="117"/>
      <c r="S99" s="117"/>
      <c r="T99" s="117"/>
      <c r="U99" s="117"/>
      <c r="V99" s="117"/>
      <c r="W99" s="117"/>
      <c r="X99" s="117"/>
      <c r="Y99" s="117"/>
      <c r="Z99" s="117"/>
      <c r="AA99" s="117"/>
      <c r="AB99" s="50"/>
    </row>
    <row r="100" spans="1:28" ht="15" customHeight="1">
      <c r="A100" s="24">
        <v>15</v>
      </c>
      <c r="B100" s="24"/>
      <c r="C100" s="24"/>
      <c r="D100" s="24"/>
      <c r="E100" s="117"/>
      <c r="F100" s="117"/>
      <c r="G100" s="117"/>
      <c r="H100" s="117"/>
      <c r="I100" s="117"/>
      <c r="J100" s="117"/>
      <c r="K100" s="117"/>
      <c r="L100" s="117"/>
      <c r="M100" s="117"/>
      <c r="N100" s="117"/>
      <c r="O100" s="117"/>
      <c r="P100" s="117"/>
      <c r="Q100" s="117"/>
      <c r="R100" s="117"/>
      <c r="S100" s="117"/>
      <c r="T100" s="117"/>
      <c r="U100" s="117"/>
      <c r="V100" s="117"/>
      <c r="W100" s="117"/>
      <c r="X100" s="117"/>
      <c r="Y100" s="117"/>
      <c r="Z100" s="117"/>
      <c r="AA100" s="117"/>
      <c r="AB100" s="50"/>
    </row>
  </sheetData>
  <sheetProtection/>
  <mergeCells count="238">
    <mergeCell ref="T83:U83"/>
    <mergeCell ref="F79:G79"/>
    <mergeCell ref="V83:W83"/>
    <mergeCell ref="Z83:AA83"/>
    <mergeCell ref="S80:T80"/>
    <mergeCell ref="V80:W80"/>
    <mergeCell ref="Z80:AA80"/>
    <mergeCell ref="Z81:AA81"/>
    <mergeCell ref="R82:T82"/>
    <mergeCell ref="R79:T79"/>
    <mergeCell ref="V79:W79"/>
    <mergeCell ref="Z75:AA75"/>
    <mergeCell ref="Y77:AA77"/>
    <mergeCell ref="S75:T75"/>
    <mergeCell ref="V75:W75"/>
    <mergeCell ref="R77:W77"/>
    <mergeCell ref="Z79:AA79"/>
    <mergeCell ref="V82:W82"/>
    <mergeCell ref="Z82:AA82"/>
    <mergeCell ref="R78:T78"/>
    <mergeCell ref="V78:W78"/>
    <mergeCell ref="Z78:AA78"/>
    <mergeCell ref="R73:T73"/>
    <mergeCell ref="V73:W73"/>
    <mergeCell ref="Z73:AA73"/>
    <mergeCell ref="V74:W74"/>
    <mergeCell ref="Z74:AA74"/>
    <mergeCell ref="R74:T74"/>
    <mergeCell ref="Z70:AA70"/>
    <mergeCell ref="R71:W71"/>
    <mergeCell ref="Z71:AA71"/>
    <mergeCell ref="R72:T72"/>
    <mergeCell ref="V72:W72"/>
    <mergeCell ref="Z72:AA72"/>
    <mergeCell ref="R67:T67"/>
    <mergeCell ref="V67:W67"/>
    <mergeCell ref="Z67:AA67"/>
    <mergeCell ref="R68:T68"/>
    <mergeCell ref="V68:W68"/>
    <mergeCell ref="S69:T69"/>
    <mergeCell ref="V69:W69"/>
    <mergeCell ref="Y69:AA69"/>
    <mergeCell ref="Z64:AA64"/>
    <mergeCell ref="R65:W65"/>
    <mergeCell ref="Z65:AA65"/>
    <mergeCell ref="R66:T66"/>
    <mergeCell ref="V66:W66"/>
    <mergeCell ref="Z66:AA66"/>
    <mergeCell ref="R61:W61"/>
    <mergeCell ref="Y61:AA61"/>
    <mergeCell ref="R62:T62"/>
    <mergeCell ref="V62:W62"/>
    <mergeCell ref="Z62:AA62"/>
    <mergeCell ref="S63:T63"/>
    <mergeCell ref="V63:W63"/>
    <mergeCell ref="Z63:AA63"/>
    <mergeCell ref="R57:W57"/>
    <mergeCell ref="Z57:AA57"/>
    <mergeCell ref="R58:T58"/>
    <mergeCell ref="V58:W58"/>
    <mergeCell ref="Z58:AA58"/>
    <mergeCell ref="S59:T59"/>
    <mergeCell ref="V59:W59"/>
    <mergeCell ref="Z59:AA59"/>
    <mergeCell ref="A55:B55"/>
    <mergeCell ref="C55:H55"/>
    <mergeCell ref="V55:W55"/>
    <mergeCell ref="Z55:AA55"/>
    <mergeCell ref="A56:B56"/>
    <mergeCell ref="Z56:AA56"/>
    <mergeCell ref="S55:U55"/>
    <mergeCell ref="V56:W56"/>
    <mergeCell ref="J55:P55"/>
    <mergeCell ref="A53:H53"/>
    <mergeCell ref="J53:P53"/>
    <mergeCell ref="R53:W53"/>
    <mergeCell ref="Y53:AA53"/>
    <mergeCell ref="A54:B54"/>
    <mergeCell ref="R54:U54"/>
    <mergeCell ref="V54:W54"/>
    <mergeCell ref="Z54:AA54"/>
    <mergeCell ref="A50:G51"/>
    <mergeCell ref="J50:K50"/>
    <mergeCell ref="M50:O50"/>
    <mergeCell ref="Q50:S50"/>
    <mergeCell ref="U50:V50"/>
    <mergeCell ref="J51:K51"/>
    <mergeCell ref="M51:O51"/>
    <mergeCell ref="Q51:S51"/>
    <mergeCell ref="B47:E47"/>
    <mergeCell ref="Y47:Z47"/>
    <mergeCell ref="B48:E48"/>
    <mergeCell ref="Y48:Z48"/>
    <mergeCell ref="B49:E49"/>
    <mergeCell ref="Y49:Z49"/>
    <mergeCell ref="B44:E44"/>
    <mergeCell ref="Y44:Z44"/>
    <mergeCell ref="B45:E45"/>
    <mergeCell ref="Y45:Z45"/>
    <mergeCell ref="B46:E46"/>
    <mergeCell ref="Y46:Z46"/>
    <mergeCell ref="B41:E41"/>
    <mergeCell ref="Y41:Z41"/>
    <mergeCell ref="B42:E42"/>
    <mergeCell ref="Y42:Z42"/>
    <mergeCell ref="B43:E43"/>
    <mergeCell ref="B38:E38"/>
    <mergeCell ref="Y38:Z38"/>
    <mergeCell ref="B39:E39"/>
    <mergeCell ref="Y39:Z39"/>
    <mergeCell ref="B40:E40"/>
    <mergeCell ref="Y40:Z40"/>
    <mergeCell ref="B35:E35"/>
    <mergeCell ref="Y35:Z35"/>
    <mergeCell ref="B36:E36"/>
    <mergeCell ref="Y36:Z36"/>
    <mergeCell ref="B37:E37"/>
    <mergeCell ref="Y37:Z37"/>
    <mergeCell ref="B32:E32"/>
    <mergeCell ref="Y32:Z32"/>
    <mergeCell ref="B33:E33"/>
    <mergeCell ref="Y33:Z33"/>
    <mergeCell ref="B34:E34"/>
    <mergeCell ref="Y34:Z34"/>
    <mergeCell ref="B29:E29"/>
    <mergeCell ref="Y29:Z29"/>
    <mergeCell ref="B30:E30"/>
    <mergeCell ref="Y30:Z30"/>
    <mergeCell ref="B31:E31"/>
    <mergeCell ref="Y31:Z31"/>
    <mergeCell ref="B26:E26"/>
    <mergeCell ref="Y26:Z26"/>
    <mergeCell ref="B27:E27"/>
    <mergeCell ref="Y27:Z27"/>
    <mergeCell ref="B28:E28"/>
    <mergeCell ref="B23:E23"/>
    <mergeCell ref="Y23:Z23"/>
    <mergeCell ref="B24:E24"/>
    <mergeCell ref="Y24:Z24"/>
    <mergeCell ref="B25:E25"/>
    <mergeCell ref="Y25:Z25"/>
    <mergeCell ref="Q20:R20"/>
    <mergeCell ref="Y20:AA20"/>
    <mergeCell ref="B21:E21"/>
    <mergeCell ref="B22:E22"/>
    <mergeCell ref="Y22:Z22"/>
    <mergeCell ref="B19:E20"/>
    <mergeCell ref="F19:G20"/>
    <mergeCell ref="H19:L19"/>
    <mergeCell ref="M19:P19"/>
    <mergeCell ref="Q19:T19"/>
    <mergeCell ref="U19:X19"/>
    <mergeCell ref="H20:I20"/>
    <mergeCell ref="M20:N20"/>
    <mergeCell ref="P15:R15"/>
    <mergeCell ref="A16:B16"/>
    <mergeCell ref="D16:F16"/>
    <mergeCell ref="H16:I16"/>
    <mergeCell ref="K16:N16"/>
    <mergeCell ref="P16:R16"/>
    <mergeCell ref="A14:B14"/>
    <mergeCell ref="D14:F14"/>
    <mergeCell ref="H14:I14"/>
    <mergeCell ref="K14:N14"/>
    <mergeCell ref="P14:R14"/>
    <mergeCell ref="T14:AA16"/>
    <mergeCell ref="A15:B15"/>
    <mergeCell ref="D15:F15"/>
    <mergeCell ref="H15:I15"/>
    <mergeCell ref="K15:N15"/>
    <mergeCell ref="X12:AA12"/>
    <mergeCell ref="A11:B11"/>
    <mergeCell ref="D11:F11"/>
    <mergeCell ref="A13:B13"/>
    <mergeCell ref="D13:F13"/>
    <mergeCell ref="H13:I13"/>
    <mergeCell ref="K13:N13"/>
    <mergeCell ref="P13:R13"/>
    <mergeCell ref="T13:AA13"/>
    <mergeCell ref="A12:B12"/>
    <mergeCell ref="D12:F12"/>
    <mergeCell ref="H12:I12"/>
    <mergeCell ref="K12:N12"/>
    <mergeCell ref="P12:R12"/>
    <mergeCell ref="T12:V12"/>
    <mergeCell ref="A10:B10"/>
    <mergeCell ref="D10:F10"/>
    <mergeCell ref="H10:I10"/>
    <mergeCell ref="K10:N10"/>
    <mergeCell ref="P10:R10"/>
    <mergeCell ref="P9:R9"/>
    <mergeCell ref="X11:AA11"/>
    <mergeCell ref="T9:V9"/>
    <mergeCell ref="H11:I11"/>
    <mergeCell ref="K11:N11"/>
    <mergeCell ref="P11:R11"/>
    <mergeCell ref="T11:U11"/>
    <mergeCell ref="X9:AA9"/>
    <mergeCell ref="T8:V8"/>
    <mergeCell ref="X8:AA8"/>
    <mergeCell ref="A7:B7"/>
    <mergeCell ref="D7:F7"/>
    <mergeCell ref="T10:V10"/>
    <mergeCell ref="X10:AA10"/>
    <mergeCell ref="A9:B9"/>
    <mergeCell ref="D9:F9"/>
    <mergeCell ref="H9:I9"/>
    <mergeCell ref="K9:N9"/>
    <mergeCell ref="K6:N6"/>
    <mergeCell ref="P6:R6"/>
    <mergeCell ref="T6:V6"/>
    <mergeCell ref="X6:AA6"/>
    <mergeCell ref="X7:AA7"/>
    <mergeCell ref="A8:B8"/>
    <mergeCell ref="D8:F8"/>
    <mergeCell ref="H8:I8"/>
    <mergeCell ref="K8:N8"/>
    <mergeCell ref="P8:R8"/>
    <mergeCell ref="V84:W84"/>
    <mergeCell ref="AN2:AX2"/>
    <mergeCell ref="A4:C4"/>
    <mergeCell ref="D4:F4"/>
    <mergeCell ref="K5:N5"/>
    <mergeCell ref="P5:R5"/>
    <mergeCell ref="H7:I7"/>
    <mergeCell ref="K7:N7"/>
    <mergeCell ref="P7:R7"/>
    <mergeCell ref="T7:V7"/>
    <mergeCell ref="A81:B81"/>
    <mergeCell ref="A1:C1"/>
    <mergeCell ref="D1:F1"/>
    <mergeCell ref="A2:C2"/>
    <mergeCell ref="D2:E2"/>
    <mergeCell ref="A3:AA3"/>
    <mergeCell ref="D5:F5"/>
    <mergeCell ref="T5:V5"/>
    <mergeCell ref="X5:AA5"/>
    <mergeCell ref="H1:AA2"/>
  </mergeCells>
  <conditionalFormatting sqref="AB49 AA22:AA49 Z28 F22:X49 P50:P51 T50:T51 X50:X51">
    <cfRule type="expression" priority="121" dxfId="47" stopIfTrue="1">
      <formula>#REF!&gt;0</formula>
    </cfRule>
    <cfRule type="expression" priority="122" dxfId="47" stopIfTrue="1">
      <formula>#REF!&lt;0</formula>
    </cfRule>
  </conditionalFormatting>
  <conditionalFormatting sqref="Y19 A19">
    <cfRule type="expression" priority="119" dxfId="47" stopIfTrue="1">
      <formula>#REF!&gt;0</formula>
    </cfRule>
    <cfRule type="expression" priority="120" dxfId="47" stopIfTrue="1">
      <formula>#REF!&lt;0</formula>
    </cfRule>
  </conditionalFormatting>
  <conditionalFormatting sqref="P50:P51 T50:T51 X50:X51">
    <cfRule type="expression" priority="28" dxfId="47" stopIfTrue="1">
      <formula>#REF!&gt;0</formula>
    </cfRule>
    <cfRule type="expression" priority="29" dxfId="47" stopIfTrue="1">
      <formula>#REF!&lt;0</formula>
    </cfRule>
  </conditionalFormatting>
  <conditionalFormatting sqref="A1:G2">
    <cfRule type="expression" priority="26" dxfId="2" stopIfTrue="1">
      <formula>$AW$11&lt;&gt;0</formula>
    </cfRule>
  </conditionalFormatting>
  <conditionalFormatting sqref="V55">
    <cfRule type="expression" priority="21" dxfId="47" stopIfTrue="1">
      <formula>#REF!&gt;0</formula>
    </cfRule>
    <cfRule type="expression" priority="22" dxfId="47" stopIfTrue="1">
      <formula>#REF!&lt;0</formula>
    </cfRule>
  </conditionalFormatting>
  <conditionalFormatting sqref="V83">
    <cfRule type="cellIs" priority="18" dxfId="2" operator="notEqual" stopIfTrue="1">
      <formula>$V$82</formula>
    </cfRule>
    <cfRule type="cellIs" priority="19" dxfId="1" operator="notEqual" stopIfTrue="1">
      <formula>$V$82</formula>
    </cfRule>
    <cfRule type="cellIs" priority="20" dxfId="0" operator="equal" stopIfTrue="1">
      <formula>$V$82</formula>
    </cfRule>
  </conditionalFormatting>
  <conditionalFormatting sqref="V55:W55">
    <cfRule type="cellIs" priority="17" dxfId="2" operator="notEqual" stopIfTrue="1">
      <formula>$V$54</formula>
    </cfRule>
    <cfRule type="cellIs" priority="65535" dxfId="0" operator="equal" stopIfTrue="1">
      <formula>$V$54</formula>
    </cfRule>
  </conditionalFormatting>
  <conditionalFormatting sqref="U72:V72 U66:U69 V66:V68 U78:U80 V78:V79">
    <cfRule type="cellIs" priority="23" dxfId="49" operator="equal" stopIfTrue="1">
      <formula>$AN$11</formula>
    </cfRule>
  </conditionalFormatting>
  <conditionalFormatting sqref="U68:V68 U62:V63">
    <cfRule type="cellIs" priority="24" dxfId="49" operator="equal" stopIfTrue="1">
      <formula>$AN$12</formula>
    </cfRule>
  </conditionalFormatting>
  <conditionalFormatting sqref="V83">
    <cfRule type="cellIs" priority="14" dxfId="2" operator="notEqual" stopIfTrue="1">
      <formula>$V$82</formula>
    </cfRule>
    <cfRule type="cellIs" priority="15" dxfId="1" operator="notEqual" stopIfTrue="1">
      <formula>$V$82</formula>
    </cfRule>
    <cfRule type="cellIs" priority="16" dxfId="0" operator="equal" stopIfTrue="1">
      <formula>$V$82</formula>
    </cfRule>
  </conditionalFormatting>
  <conditionalFormatting sqref="V55">
    <cfRule type="expression" priority="12" dxfId="47" stopIfTrue="1">
      <formula>#REF!&gt;0</formula>
    </cfRule>
    <cfRule type="expression" priority="13" dxfId="47" stopIfTrue="1">
      <formula>#REF!&lt;0</formula>
    </cfRule>
  </conditionalFormatting>
  <conditionalFormatting sqref="V55:W55">
    <cfRule type="cellIs" priority="10" dxfId="2" operator="notEqual" stopIfTrue="1">
      <formula>$V$54</formula>
    </cfRule>
    <cfRule type="cellIs" priority="11" dxfId="0" operator="equal" stopIfTrue="1">
      <formula>$V$54</formula>
    </cfRule>
  </conditionalFormatting>
  <conditionalFormatting sqref="V55">
    <cfRule type="expression" priority="8" dxfId="47" stopIfTrue="1">
      <formula>#REF!&gt;0</formula>
    </cfRule>
    <cfRule type="expression" priority="9" dxfId="47" stopIfTrue="1">
      <formula>#REF!&lt;0</formula>
    </cfRule>
  </conditionalFormatting>
  <conditionalFormatting sqref="V83">
    <cfRule type="cellIs" priority="5" dxfId="2" operator="notEqual" stopIfTrue="1">
      <formula>$V$82</formula>
    </cfRule>
    <cfRule type="cellIs" priority="6" dxfId="1" operator="notEqual" stopIfTrue="1">
      <formula>$V$82</formula>
    </cfRule>
    <cfRule type="cellIs" priority="7" dxfId="0" operator="equal" stopIfTrue="1">
      <formula>$V$82</formula>
    </cfRule>
  </conditionalFormatting>
  <conditionalFormatting sqref="V55:W55">
    <cfRule type="cellIs" priority="3" dxfId="2" operator="notEqual" stopIfTrue="1">
      <formula>$V$54</formula>
    </cfRule>
    <cfRule type="cellIs" priority="4" dxfId="0" operator="equal" stopIfTrue="1">
      <formula>$V$54</formula>
    </cfRule>
  </conditionalFormatting>
  <conditionalFormatting sqref="U72:V72 U66:U69 V66:V68 U78:V80">
    <cfRule type="cellIs" priority="2" dxfId="49" operator="equal" stopIfTrue="1">
      <formula>$AN$11</formula>
    </cfRule>
  </conditionalFormatting>
  <conditionalFormatting sqref="U68:V68 U62:V63">
    <cfRule type="cellIs" priority="1" dxfId="49" operator="equal" stopIfTrue="1">
      <formula>$AN$12</formula>
    </cfRule>
  </conditionalFormatting>
  <dataValidations count="6">
    <dataValidation type="list" allowBlank="1" showInputMessage="1" showErrorMessage="1" sqref="P14">
      <formula1>$AW$3:$AW$9</formula1>
    </dataValidation>
    <dataValidation type="list" allowBlank="1" showInputMessage="1" showErrorMessage="1" sqref="P12">
      <formula1>$AP$6:$AP$8</formula1>
    </dataValidation>
    <dataValidation type="list" allowBlank="1" showInputMessage="1" showErrorMessage="1" sqref="P10">
      <formula1>$AN$6:$AN$9</formula1>
    </dataValidation>
    <dataValidation type="list" allowBlank="1" showInputMessage="1" showErrorMessage="1" sqref="P16">
      <formula1>$AS$3:$AS$8</formula1>
    </dataValidation>
    <dataValidation type="list" allowBlank="1" showInputMessage="1" showErrorMessage="1" sqref="D12">
      <formula1>$AN$3:$AN$4</formula1>
    </dataValidation>
    <dataValidation type="list" allowBlank="1" showInputMessage="1" showErrorMessage="1" sqref="T12 W12:X12">
      <formula1>$AL$3:$AL$4</formula1>
    </dataValidation>
  </dataValidations>
  <hyperlinks>
    <hyperlink ref="J55" r:id="rId1" display="http://www.nww.usace.army.mil/html/OFFICES/Ed/C/ep_current.asp#reg8"/>
    <hyperlink ref="C55" r:id="rId2" display="http://www.wdol.gov/dba.aspx#14"/>
  </hyperlinks>
  <printOptions horizontalCentered="1"/>
  <pageMargins left="0.3" right="0.17" top="0.02" bottom="0.52" header="0.27" footer="0.3"/>
  <pageSetup horizontalDpi="600" verticalDpi="600" orientation="landscape" paperSize="3" scale="59" r:id="rId5"/>
  <headerFooter alignWithMargins="0">
    <oddFooter>&amp;L&amp;D&amp;T&amp;CPage &amp;P of &amp;N</oddFooter>
  </headerFooter>
  <rowBreaks count="1" manualBreakCount="1">
    <brk id="84" max="25" man="1"/>
  </rowBreaks>
  <legacyDrawing r:id="rId4"/>
</worksheet>
</file>

<file path=xl/worksheets/sheet4.xml><?xml version="1.0" encoding="utf-8"?>
<worksheet xmlns="http://schemas.openxmlformats.org/spreadsheetml/2006/main" xmlns:r="http://schemas.openxmlformats.org/officeDocument/2006/relationships">
  <sheetPr>
    <tabColor rgb="FFFFFF00"/>
  </sheetPr>
  <dimension ref="A1:AX100"/>
  <sheetViews>
    <sheetView zoomScale="67" zoomScaleNormal="67" workbookViewId="0" topLeftCell="A1">
      <pane xSplit="7" ySplit="2" topLeftCell="I3" activePane="bottomRight" state="frozen"/>
      <selection pane="topLeft" activeCell="H3" sqref="H3:AA3"/>
      <selection pane="topRight" activeCell="H3" sqref="H3:AA3"/>
      <selection pane="bottomLeft" activeCell="H3" sqref="H3:AA3"/>
      <selection pane="bottomRight" activeCell="A3" sqref="A3:AA3"/>
    </sheetView>
  </sheetViews>
  <sheetFormatPr defaultColWidth="9.140625" defaultRowHeight="12.75"/>
  <cols>
    <col min="1" max="1" width="8.421875" style="1" customWidth="1"/>
    <col min="2" max="8" width="10.7109375" style="1" customWidth="1"/>
    <col min="9" max="9" width="5.7109375" style="1" customWidth="1"/>
    <col min="10" max="11" width="10.7109375" style="1" customWidth="1"/>
    <col min="12" max="12" width="11.7109375" style="1" customWidth="1"/>
    <col min="13" max="13" width="10.7109375" style="1" customWidth="1"/>
    <col min="14" max="14" width="5.7109375" style="1" customWidth="1"/>
    <col min="15" max="15" width="10.7109375" style="1" customWidth="1"/>
    <col min="16" max="16" width="11.7109375" style="1" customWidth="1"/>
    <col min="17" max="17" width="10.7109375" style="1" customWidth="1"/>
    <col min="18" max="18" width="5.7109375" style="1" customWidth="1"/>
    <col min="19" max="19" width="10.7109375" style="1" customWidth="1"/>
    <col min="20" max="21" width="11.7109375" style="1" customWidth="1"/>
    <col min="22" max="23" width="10.7109375" style="1" customWidth="1"/>
    <col min="24" max="24" width="14.421875" style="1" customWidth="1"/>
    <col min="25" max="25" width="5.7109375" style="1" customWidth="1"/>
    <col min="26" max="26" width="9.7109375" style="1" customWidth="1"/>
    <col min="27" max="27" width="5.7109375" style="1" customWidth="1"/>
    <col min="28" max="28" width="11.00390625" style="1" customWidth="1"/>
    <col min="29" max="29" width="11.7109375" style="1" customWidth="1"/>
    <col min="30" max="33" width="9.140625" style="1" customWidth="1"/>
    <col min="34" max="34" width="12.00390625" style="1" customWidth="1"/>
    <col min="35" max="49" width="9.140625" style="1" customWidth="1"/>
    <col min="50" max="50" width="13.00390625" style="1" customWidth="1"/>
    <col min="51" max="16384" width="9.140625" style="1" customWidth="1"/>
  </cols>
  <sheetData>
    <row r="1" spans="1:27" ht="30" customHeight="1" thickBot="1">
      <c r="A1" s="205" t="s">
        <v>3</v>
      </c>
      <c r="B1" s="206"/>
      <c r="C1" s="207"/>
      <c r="D1" s="202">
        <f>+V82</f>
        <v>0</v>
      </c>
      <c r="E1" s="203"/>
      <c r="F1" s="204"/>
      <c r="G1" s="168" t="s">
        <v>127</v>
      </c>
      <c r="H1" s="232" t="s">
        <v>179</v>
      </c>
      <c r="I1" s="232"/>
      <c r="J1" s="232"/>
      <c r="K1" s="232"/>
      <c r="L1" s="232"/>
      <c r="M1" s="232"/>
      <c r="N1" s="232"/>
      <c r="O1" s="232"/>
      <c r="P1" s="232"/>
      <c r="Q1" s="232"/>
      <c r="R1" s="232"/>
      <c r="S1" s="232"/>
      <c r="T1" s="232"/>
      <c r="U1" s="232"/>
      <c r="V1" s="232"/>
      <c r="W1" s="232"/>
      <c r="X1" s="232"/>
      <c r="Y1" s="232"/>
      <c r="Z1" s="232"/>
      <c r="AA1" s="233"/>
    </row>
    <row r="2" spans="1:50" ht="23.25" customHeight="1" thickBot="1">
      <c r="A2" s="199" t="s">
        <v>104</v>
      </c>
      <c r="B2" s="200"/>
      <c r="C2" s="201"/>
      <c r="D2" s="214">
        <f>+'Item 1 '!D2:E2</f>
        <v>40660</v>
      </c>
      <c r="E2" s="215"/>
      <c r="F2" s="189" t="s">
        <v>201</v>
      </c>
      <c r="G2" s="188">
        <f>+'Item 1 '!G2</f>
        <v>0</v>
      </c>
      <c r="H2" s="234"/>
      <c r="I2" s="234"/>
      <c r="J2" s="234"/>
      <c r="K2" s="234"/>
      <c r="L2" s="234"/>
      <c r="M2" s="234"/>
      <c r="N2" s="234"/>
      <c r="O2" s="234"/>
      <c r="P2" s="234"/>
      <c r="Q2" s="234"/>
      <c r="R2" s="234"/>
      <c r="S2" s="234"/>
      <c r="T2" s="234"/>
      <c r="U2" s="234"/>
      <c r="V2" s="234"/>
      <c r="W2" s="234"/>
      <c r="X2" s="234"/>
      <c r="Y2" s="234"/>
      <c r="Z2" s="234"/>
      <c r="AA2" s="235"/>
      <c r="AN2" s="224" t="s">
        <v>58</v>
      </c>
      <c r="AO2" s="225"/>
      <c r="AP2" s="225"/>
      <c r="AQ2" s="225"/>
      <c r="AR2" s="225"/>
      <c r="AS2" s="225"/>
      <c r="AT2" s="225"/>
      <c r="AU2" s="225"/>
      <c r="AV2" s="225"/>
      <c r="AW2" s="225"/>
      <c r="AX2" s="226"/>
    </row>
    <row r="3" spans="1:50" ht="18" customHeight="1" thickBot="1">
      <c r="A3" s="208" t="s">
        <v>167</v>
      </c>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10"/>
      <c r="AN3" s="38" t="s">
        <v>35</v>
      </c>
      <c r="AO3" s="39"/>
      <c r="AP3" s="39" t="s">
        <v>27</v>
      </c>
      <c r="AQ3" s="40"/>
      <c r="AR3" s="3"/>
      <c r="AS3" s="38" t="s">
        <v>30</v>
      </c>
      <c r="AT3" s="39"/>
      <c r="AU3" s="40"/>
      <c r="AV3" s="3"/>
      <c r="AW3" s="38" t="s">
        <v>30</v>
      </c>
      <c r="AX3" s="40"/>
    </row>
    <row r="4" spans="1:50" ht="14.25" customHeight="1" thickBot="1">
      <c r="A4" s="216" t="s">
        <v>126</v>
      </c>
      <c r="B4" s="217"/>
      <c r="C4" s="218"/>
      <c r="D4" s="219">
        <f>IF(D5=0,0,D1/D5)</f>
        <v>0</v>
      </c>
      <c r="E4" s="220"/>
      <c r="F4" s="220"/>
      <c r="G4" s="169" t="str">
        <f>+G5</f>
        <v>LS</v>
      </c>
      <c r="H4" s="119"/>
      <c r="I4" s="119"/>
      <c r="J4" s="3"/>
      <c r="K4" s="3"/>
      <c r="AB4" s="13"/>
      <c r="AN4" s="41" t="s">
        <v>36</v>
      </c>
      <c r="AO4" s="42"/>
      <c r="AP4" s="42" t="s">
        <v>28</v>
      </c>
      <c r="AQ4" s="43"/>
      <c r="AR4" s="3"/>
      <c r="AS4" s="41" t="s">
        <v>60</v>
      </c>
      <c r="AT4" s="42"/>
      <c r="AU4" s="43"/>
      <c r="AV4" s="3"/>
      <c r="AW4" s="41" t="s">
        <v>70</v>
      </c>
      <c r="AX4" s="43"/>
    </row>
    <row r="5" spans="1:50" ht="14.25" customHeight="1" thickBot="1">
      <c r="A5" s="185" t="s">
        <v>128</v>
      </c>
      <c r="B5" s="186"/>
      <c r="C5" s="187"/>
      <c r="D5" s="211">
        <v>1</v>
      </c>
      <c r="E5" s="212"/>
      <c r="F5" s="213"/>
      <c r="G5" s="170" t="s">
        <v>127</v>
      </c>
      <c r="H5" s="190"/>
      <c r="I5" s="191"/>
      <c r="J5" s="27"/>
      <c r="K5" s="227" t="s">
        <v>102</v>
      </c>
      <c r="L5" s="227"/>
      <c r="M5" s="227"/>
      <c r="N5" s="227"/>
      <c r="O5" s="3"/>
      <c r="P5" s="227" t="s">
        <v>42</v>
      </c>
      <c r="Q5" s="227"/>
      <c r="R5" s="227"/>
      <c r="T5" s="227" t="s">
        <v>16</v>
      </c>
      <c r="U5" s="227"/>
      <c r="V5" s="227"/>
      <c r="X5" s="228" t="s">
        <v>122</v>
      </c>
      <c r="Y5" s="228"/>
      <c r="Z5" s="228"/>
      <c r="AA5" s="228"/>
      <c r="AB5" s="13"/>
      <c r="AN5" s="41"/>
      <c r="AO5" s="42"/>
      <c r="AP5" s="42"/>
      <c r="AQ5" s="43"/>
      <c r="AR5" s="3"/>
      <c r="AS5" s="41" t="s">
        <v>61</v>
      </c>
      <c r="AT5" s="42"/>
      <c r="AU5" s="43"/>
      <c r="AV5" s="3"/>
      <c r="AW5" s="41" t="s">
        <v>71</v>
      </c>
      <c r="AX5" s="43"/>
    </row>
    <row r="6" spans="8:50" ht="14.25" customHeight="1">
      <c r="H6" s="160"/>
      <c r="I6" s="160"/>
      <c r="J6" s="27"/>
      <c r="K6" s="229">
        <f>+'Item 1 '!K6:N6</f>
        <v>0</v>
      </c>
      <c r="L6" s="230"/>
      <c r="M6" s="230"/>
      <c r="N6" s="231"/>
      <c r="P6" s="229"/>
      <c r="Q6" s="230"/>
      <c r="R6" s="231"/>
      <c r="T6" s="221">
        <f>+'Item 1 '!T6:V6</f>
        <v>0</v>
      </c>
      <c r="U6" s="222"/>
      <c r="V6" s="223"/>
      <c r="X6" s="221">
        <f>+'Item 1 '!X6:AA6</f>
        <v>0</v>
      </c>
      <c r="Y6" s="222"/>
      <c r="Z6" s="222"/>
      <c r="AA6" s="223"/>
      <c r="AB6" s="13"/>
      <c r="AN6" s="41" t="s">
        <v>43</v>
      </c>
      <c r="AO6" s="42"/>
      <c r="AP6" s="42" t="s">
        <v>47</v>
      </c>
      <c r="AQ6" s="43"/>
      <c r="AR6" s="3"/>
      <c r="AS6" s="41" t="s">
        <v>62</v>
      </c>
      <c r="AT6" s="42"/>
      <c r="AU6" s="43"/>
      <c r="AV6" s="3"/>
      <c r="AW6" s="41" t="s">
        <v>69</v>
      </c>
      <c r="AX6" s="43"/>
    </row>
    <row r="7" spans="1:50" ht="15" customHeight="1">
      <c r="A7" s="227" t="s">
        <v>105</v>
      </c>
      <c r="B7" s="227"/>
      <c r="D7" s="227" t="s">
        <v>111</v>
      </c>
      <c r="E7" s="227"/>
      <c r="F7" s="227"/>
      <c r="H7" s="236" t="s">
        <v>103</v>
      </c>
      <c r="I7" s="236"/>
      <c r="J7" s="27"/>
      <c r="K7" s="237" t="s">
        <v>106</v>
      </c>
      <c r="L7" s="237"/>
      <c r="M7" s="237"/>
      <c r="N7" s="237"/>
      <c r="P7" s="237" t="s">
        <v>31</v>
      </c>
      <c r="Q7" s="237"/>
      <c r="R7" s="237"/>
      <c r="T7" s="237" t="s">
        <v>17</v>
      </c>
      <c r="U7" s="237"/>
      <c r="V7" s="237"/>
      <c r="X7" s="239" t="s">
        <v>121</v>
      </c>
      <c r="Y7" s="239"/>
      <c r="Z7" s="239"/>
      <c r="AA7" s="239"/>
      <c r="AB7" s="13"/>
      <c r="AN7" s="41" t="s">
        <v>44</v>
      </c>
      <c r="AO7" s="42"/>
      <c r="AP7" s="42" t="s">
        <v>46</v>
      </c>
      <c r="AQ7" s="43"/>
      <c r="AR7" s="3"/>
      <c r="AS7" s="41" t="s">
        <v>63</v>
      </c>
      <c r="AT7" s="42"/>
      <c r="AU7" s="43"/>
      <c r="AV7" s="3"/>
      <c r="AW7" s="41" t="s">
        <v>68</v>
      </c>
      <c r="AX7" s="43"/>
    </row>
    <row r="8" spans="1:50" ht="15" customHeight="1" thickBot="1">
      <c r="A8" s="240">
        <f>+'Item 1 '!A8:B8</f>
        <v>0</v>
      </c>
      <c r="B8" s="241"/>
      <c r="D8" s="229">
        <f>+'Item 1 '!D8:F8</f>
        <v>0</v>
      </c>
      <c r="E8" s="230"/>
      <c r="F8" s="231"/>
      <c r="H8" s="240">
        <f>+'Item 1 '!H8:I8</f>
        <v>0</v>
      </c>
      <c r="I8" s="241"/>
      <c r="J8" s="27"/>
      <c r="K8" s="229">
        <f>+'Item 1 '!K8:N8</f>
        <v>0</v>
      </c>
      <c r="L8" s="230"/>
      <c r="M8" s="230"/>
      <c r="N8" s="231"/>
      <c r="P8" s="229"/>
      <c r="Q8" s="230"/>
      <c r="R8" s="231"/>
      <c r="T8" s="221">
        <f>+'Item 1 '!T8:V8</f>
        <v>0</v>
      </c>
      <c r="U8" s="222"/>
      <c r="V8" s="223"/>
      <c r="X8" s="221">
        <f>+'Item 1 '!X8:AA8</f>
        <v>0</v>
      </c>
      <c r="Y8" s="222"/>
      <c r="Z8" s="222"/>
      <c r="AA8" s="223"/>
      <c r="AB8" s="13"/>
      <c r="AN8" s="41" t="s">
        <v>45</v>
      </c>
      <c r="AO8" s="42"/>
      <c r="AP8" s="42" t="s">
        <v>48</v>
      </c>
      <c r="AQ8" s="43"/>
      <c r="AR8" s="3"/>
      <c r="AS8" s="44" t="s">
        <v>64</v>
      </c>
      <c r="AT8" s="45"/>
      <c r="AU8" s="46"/>
      <c r="AV8" s="3"/>
      <c r="AW8" s="41" t="s">
        <v>72</v>
      </c>
      <c r="AX8" s="43"/>
    </row>
    <row r="9" spans="1:50" ht="15" customHeight="1" thickBot="1">
      <c r="A9" s="227" t="s">
        <v>66</v>
      </c>
      <c r="B9" s="227"/>
      <c r="D9" s="237" t="s">
        <v>124</v>
      </c>
      <c r="E9" s="237"/>
      <c r="F9" s="237"/>
      <c r="H9" s="238" t="s">
        <v>125</v>
      </c>
      <c r="I9" s="238"/>
      <c r="J9" s="3"/>
      <c r="K9" s="237" t="s">
        <v>120</v>
      </c>
      <c r="L9" s="237"/>
      <c r="M9" s="237"/>
      <c r="N9" s="237"/>
      <c r="P9" s="237" t="s">
        <v>39</v>
      </c>
      <c r="Q9" s="237"/>
      <c r="R9" s="237"/>
      <c r="T9" s="237" t="s">
        <v>18</v>
      </c>
      <c r="U9" s="237"/>
      <c r="V9" s="237"/>
      <c r="X9" s="237" t="s">
        <v>41</v>
      </c>
      <c r="Y9" s="237"/>
      <c r="Z9" s="237"/>
      <c r="AA9" s="237"/>
      <c r="AB9" s="13"/>
      <c r="AN9" s="41" t="s">
        <v>30</v>
      </c>
      <c r="AO9" s="42"/>
      <c r="AP9" s="42"/>
      <c r="AQ9" s="43"/>
      <c r="AR9" s="3"/>
      <c r="AS9" s="3"/>
      <c r="AT9" s="3"/>
      <c r="AU9" s="3"/>
      <c r="AV9" s="3"/>
      <c r="AW9" s="44" t="s">
        <v>73</v>
      </c>
      <c r="AX9" s="46"/>
    </row>
    <row r="10" spans="1:50" ht="15" customHeight="1" thickBot="1">
      <c r="A10" s="240">
        <f>+'Item 1 '!A10:B10</f>
        <v>0</v>
      </c>
      <c r="B10" s="241"/>
      <c r="D10" s="229">
        <f>+'Item 1 '!D10:F10</f>
        <v>0</v>
      </c>
      <c r="E10" s="230"/>
      <c r="F10" s="231"/>
      <c r="H10" s="240">
        <v>4</v>
      </c>
      <c r="I10" s="241"/>
      <c r="J10" s="3"/>
      <c r="K10" s="229">
        <f>+'Item 1 '!K10:N10</f>
        <v>0</v>
      </c>
      <c r="L10" s="230"/>
      <c r="M10" s="230"/>
      <c r="N10" s="231"/>
      <c r="P10" s="229" t="s">
        <v>30</v>
      </c>
      <c r="Q10" s="230"/>
      <c r="R10" s="231"/>
      <c r="T10" s="221">
        <f>+'Item 1 '!T10:V10</f>
        <v>0</v>
      </c>
      <c r="U10" s="222"/>
      <c r="V10" s="223"/>
      <c r="X10" s="221">
        <f>+'Item 1 '!X10:AA10</f>
        <v>0</v>
      </c>
      <c r="Y10" s="222"/>
      <c r="Z10" s="222"/>
      <c r="AA10" s="223"/>
      <c r="AB10" s="13"/>
      <c r="AN10" s="41"/>
      <c r="AO10" s="42"/>
      <c r="AP10" s="42"/>
      <c r="AQ10" s="43"/>
      <c r="AR10" s="3"/>
      <c r="AS10" s="3"/>
      <c r="AT10" s="3"/>
      <c r="AU10" s="3"/>
      <c r="AV10" s="3"/>
      <c r="AW10" s="3"/>
      <c r="AX10" s="10"/>
    </row>
    <row r="11" spans="1:50" ht="15" customHeight="1" thickBot="1">
      <c r="A11" s="237" t="s">
        <v>34</v>
      </c>
      <c r="B11" s="237"/>
      <c r="D11" s="237" t="s">
        <v>37</v>
      </c>
      <c r="E11" s="237"/>
      <c r="F11" s="237"/>
      <c r="H11" s="238" t="s">
        <v>52</v>
      </c>
      <c r="I11" s="238"/>
      <c r="K11" s="237" t="s">
        <v>107</v>
      </c>
      <c r="L11" s="237"/>
      <c r="M11" s="237"/>
      <c r="N11" s="237"/>
      <c r="P11" s="237" t="s">
        <v>40</v>
      </c>
      <c r="Q11" s="237"/>
      <c r="R11" s="237"/>
      <c r="T11" s="237" t="s">
        <v>78</v>
      </c>
      <c r="U11" s="237"/>
      <c r="W11" s="111" t="s">
        <v>131</v>
      </c>
      <c r="X11" s="237" t="s">
        <v>79</v>
      </c>
      <c r="Y11" s="237"/>
      <c r="Z11" s="237"/>
      <c r="AA11" s="237"/>
      <c r="AB11" s="13"/>
      <c r="AN11" s="41" t="b">
        <f>IF(K10="Subcontractor",0)</f>
        <v>0</v>
      </c>
      <c r="AO11" s="42" t="s">
        <v>56</v>
      </c>
      <c r="AP11" s="42"/>
      <c r="AQ11" s="43"/>
      <c r="AR11" s="3"/>
      <c r="AS11" s="48" t="s">
        <v>74</v>
      </c>
      <c r="AT11" s="3"/>
      <c r="AU11" s="48">
        <f>V82-X50</f>
        <v>-1E-06</v>
      </c>
      <c r="AV11" s="3"/>
      <c r="AW11" s="178">
        <f>+V56</f>
        <v>0</v>
      </c>
      <c r="AX11" s="10"/>
    </row>
    <row r="12" spans="1:50" ht="15" customHeight="1" thickBot="1">
      <c r="A12" s="229">
        <f>+'Item 1 '!A12:B12</f>
        <v>0</v>
      </c>
      <c r="B12" s="231"/>
      <c r="D12" s="229" t="str">
        <f>+'Item 1 '!D12:F12</f>
        <v>No</v>
      </c>
      <c r="E12" s="230"/>
      <c r="F12" s="231"/>
      <c r="H12" s="240">
        <f>+'Item 1 '!H12:I12</f>
        <v>0</v>
      </c>
      <c r="I12" s="241"/>
      <c r="K12" s="229">
        <f>+'Item 1 '!K12:N12</f>
        <v>0</v>
      </c>
      <c r="L12" s="230"/>
      <c r="M12" s="230"/>
      <c r="N12" s="231"/>
      <c r="P12" s="229" t="s">
        <v>47</v>
      </c>
      <c r="Q12" s="230"/>
      <c r="R12" s="231"/>
      <c r="T12" s="221" t="str">
        <f>+'Item 1 '!T12:V12</f>
        <v>No</v>
      </c>
      <c r="U12" s="222"/>
      <c r="V12" s="223"/>
      <c r="W12" s="172" t="str">
        <f>+'Item 1 '!W12</f>
        <v>Yes</v>
      </c>
      <c r="X12" s="229" t="str">
        <f>+'Item 1 '!X12:AA12</f>
        <v>No</v>
      </c>
      <c r="Y12" s="230"/>
      <c r="Z12" s="230"/>
      <c r="AA12" s="231"/>
      <c r="AB12" s="13"/>
      <c r="AN12" s="44">
        <f>IF(D12="No",0)</f>
        <v>0</v>
      </c>
      <c r="AO12" s="45" t="s">
        <v>57</v>
      </c>
      <c r="AP12" s="45"/>
      <c r="AQ12" s="46"/>
      <c r="AR12" s="12"/>
      <c r="AS12" s="49" t="s">
        <v>75</v>
      </c>
      <c r="AT12" s="12"/>
      <c r="AU12" s="49">
        <f>AU11/X50</f>
        <v>-1</v>
      </c>
      <c r="AV12" s="12"/>
      <c r="AW12" s="12"/>
      <c r="AX12" s="90"/>
    </row>
    <row r="13" spans="1:28" ht="15" customHeight="1">
      <c r="A13" s="237" t="s">
        <v>33</v>
      </c>
      <c r="B13" s="237"/>
      <c r="D13" s="237" t="s">
        <v>53</v>
      </c>
      <c r="E13" s="237"/>
      <c r="F13" s="237"/>
      <c r="H13" s="237" t="s">
        <v>76</v>
      </c>
      <c r="I13" s="237"/>
      <c r="K13" s="237" t="s">
        <v>108</v>
      </c>
      <c r="L13" s="237"/>
      <c r="M13" s="237"/>
      <c r="N13" s="237"/>
      <c r="P13" s="237" t="s">
        <v>67</v>
      </c>
      <c r="Q13" s="237"/>
      <c r="R13" s="237"/>
      <c r="T13" s="227" t="s">
        <v>38</v>
      </c>
      <c r="U13" s="227"/>
      <c r="V13" s="227"/>
      <c r="W13" s="227"/>
      <c r="X13" s="227"/>
      <c r="Y13" s="227"/>
      <c r="Z13" s="227"/>
      <c r="AA13" s="227"/>
      <c r="AB13" s="13"/>
    </row>
    <row r="14" spans="1:28" ht="15" customHeight="1">
      <c r="A14" s="229">
        <f>+'Item 1 '!A14:B14</f>
        <v>0</v>
      </c>
      <c r="B14" s="231"/>
      <c r="D14" s="229">
        <f>+'Item 1 '!D14:F14</f>
        <v>0</v>
      </c>
      <c r="E14" s="230"/>
      <c r="F14" s="231"/>
      <c r="H14" s="240">
        <f>+'Item 1 '!H14:I14</f>
        <v>0</v>
      </c>
      <c r="I14" s="241"/>
      <c r="K14" s="229">
        <f>+'Item 1 '!K14:N14</f>
        <v>0</v>
      </c>
      <c r="L14" s="230"/>
      <c r="M14" s="230"/>
      <c r="N14" s="231"/>
      <c r="P14" s="229" t="s">
        <v>30</v>
      </c>
      <c r="Q14" s="230"/>
      <c r="R14" s="231"/>
      <c r="T14" s="246" t="str">
        <f ca="1">+CELL("Filename")</f>
        <v>V:\DSC Workflow\WEB SITE\NEW Workflows Site\Construction\[CM5-ModificationEstimateOfCost_6-15-11.xls]Item 1 </v>
      </c>
      <c r="U14" s="247"/>
      <c r="V14" s="247"/>
      <c r="W14" s="247"/>
      <c r="X14" s="247"/>
      <c r="Y14" s="247"/>
      <c r="Z14" s="247"/>
      <c r="AA14" s="248"/>
      <c r="AB14" s="13"/>
    </row>
    <row r="15" spans="1:28" ht="15" customHeight="1">
      <c r="A15" s="237" t="s">
        <v>123</v>
      </c>
      <c r="B15" s="237"/>
      <c r="D15" s="237" t="s">
        <v>54</v>
      </c>
      <c r="E15" s="237"/>
      <c r="F15" s="237"/>
      <c r="H15" s="238" t="s">
        <v>55</v>
      </c>
      <c r="I15" s="238"/>
      <c r="K15" s="237" t="s">
        <v>109</v>
      </c>
      <c r="L15" s="237"/>
      <c r="M15" s="237"/>
      <c r="N15" s="237"/>
      <c r="O15" s="3"/>
      <c r="P15" s="237" t="s">
        <v>59</v>
      </c>
      <c r="Q15" s="237"/>
      <c r="R15" s="237"/>
      <c r="T15" s="249"/>
      <c r="U15" s="250"/>
      <c r="V15" s="250"/>
      <c r="W15" s="250"/>
      <c r="X15" s="250"/>
      <c r="Y15" s="250"/>
      <c r="Z15" s="250"/>
      <c r="AA15" s="251"/>
      <c r="AB15" s="51"/>
    </row>
    <row r="16" spans="1:28" ht="15" customHeight="1">
      <c r="A16" s="240">
        <f>+'Item 1 '!A16:B16</f>
        <v>0</v>
      </c>
      <c r="B16" s="241"/>
      <c r="D16" s="229">
        <f>+'Item 1 '!D16:F16</f>
        <v>0</v>
      </c>
      <c r="E16" s="230"/>
      <c r="F16" s="231"/>
      <c r="H16" s="240">
        <f>+'Item 1 '!H16:I16</f>
        <v>0</v>
      </c>
      <c r="I16" s="241"/>
      <c r="K16" s="229">
        <f>+'Item 1 '!K16:N16</f>
        <v>0</v>
      </c>
      <c r="L16" s="230"/>
      <c r="M16" s="230"/>
      <c r="N16" s="231"/>
      <c r="O16" s="3"/>
      <c r="P16" s="229" t="s">
        <v>30</v>
      </c>
      <c r="Q16" s="230"/>
      <c r="R16" s="231"/>
      <c r="T16" s="252"/>
      <c r="U16" s="253"/>
      <c r="V16" s="253"/>
      <c r="W16" s="253"/>
      <c r="X16" s="253"/>
      <c r="Y16" s="253"/>
      <c r="Z16" s="253"/>
      <c r="AA16" s="254"/>
      <c r="AB16" s="51"/>
    </row>
    <row r="17" spans="1:28" ht="15" customHeight="1" thickBot="1">
      <c r="A17" s="25"/>
      <c r="B17" s="25"/>
      <c r="C17" s="47"/>
      <c r="D17" s="25"/>
      <c r="E17" s="25"/>
      <c r="F17" s="25"/>
      <c r="G17" s="25"/>
      <c r="H17" s="26"/>
      <c r="I17" s="26"/>
      <c r="J17" s="26"/>
      <c r="K17" s="26"/>
      <c r="L17" s="26"/>
      <c r="M17" s="26"/>
      <c r="N17" s="3"/>
      <c r="O17" s="3"/>
      <c r="P17" s="3"/>
      <c r="Q17" s="3"/>
      <c r="R17" s="3"/>
      <c r="S17" s="3"/>
      <c r="T17" s="3"/>
      <c r="U17" s="3"/>
      <c r="V17" s="3"/>
      <c r="W17" s="3"/>
      <c r="X17" s="3"/>
      <c r="Y17" s="3"/>
      <c r="Z17" s="3"/>
      <c r="AA17" s="3"/>
      <c r="AB17" s="3"/>
    </row>
    <row r="18" spans="1:28" ht="18.75" customHeight="1" thickBot="1">
      <c r="A18" s="52" t="s">
        <v>159</v>
      </c>
      <c r="B18" s="53"/>
      <c r="C18" s="53"/>
      <c r="D18" s="53"/>
      <c r="E18" s="53"/>
      <c r="F18" s="119"/>
      <c r="G18" s="119"/>
      <c r="H18" s="53"/>
      <c r="I18" s="53"/>
      <c r="J18" s="53"/>
      <c r="K18" s="53"/>
      <c r="L18" s="53"/>
      <c r="M18" s="53"/>
      <c r="N18" s="53"/>
      <c r="O18" s="53"/>
      <c r="P18" s="53"/>
      <c r="Q18" s="53"/>
      <c r="R18" s="53"/>
      <c r="S18" s="53"/>
      <c r="T18" s="53"/>
      <c r="U18" s="53"/>
      <c r="V18" s="53"/>
      <c r="W18" s="53"/>
      <c r="X18" s="53"/>
      <c r="Y18" s="53"/>
      <c r="Z18" s="53"/>
      <c r="AA18" s="115"/>
      <c r="AB18" s="13"/>
    </row>
    <row r="19" spans="1:28" ht="16.5" customHeight="1" thickBot="1">
      <c r="A19" s="66"/>
      <c r="B19" s="264" t="s">
        <v>11</v>
      </c>
      <c r="C19" s="265"/>
      <c r="D19" s="265"/>
      <c r="E19" s="266"/>
      <c r="F19" s="268" t="s">
        <v>133</v>
      </c>
      <c r="G19" s="269"/>
      <c r="H19" s="242" t="s">
        <v>7</v>
      </c>
      <c r="I19" s="243"/>
      <c r="J19" s="243"/>
      <c r="K19" s="243"/>
      <c r="L19" s="244"/>
      <c r="M19" s="272" t="s">
        <v>2</v>
      </c>
      <c r="N19" s="272"/>
      <c r="O19" s="272"/>
      <c r="P19" s="272"/>
      <c r="Q19" s="242" t="s">
        <v>0</v>
      </c>
      <c r="R19" s="243"/>
      <c r="S19" s="243"/>
      <c r="T19" s="244"/>
      <c r="U19" s="242" t="s">
        <v>9</v>
      </c>
      <c r="V19" s="243"/>
      <c r="W19" s="243"/>
      <c r="X19" s="244"/>
      <c r="Y19" s="113"/>
      <c r="Z19" s="114"/>
      <c r="AA19" s="122"/>
      <c r="AB19" s="13"/>
    </row>
    <row r="20" spans="1:28" ht="18" customHeight="1" thickBot="1">
      <c r="A20" s="67" t="s">
        <v>12</v>
      </c>
      <c r="B20" s="255"/>
      <c r="C20" s="256"/>
      <c r="D20" s="256"/>
      <c r="E20" s="267"/>
      <c r="F20" s="270" t="s">
        <v>132</v>
      </c>
      <c r="G20" s="271"/>
      <c r="H20" s="245" t="s">
        <v>4</v>
      </c>
      <c r="I20" s="245"/>
      <c r="J20" s="68" t="s">
        <v>51</v>
      </c>
      <c r="K20" s="145" t="s">
        <v>20</v>
      </c>
      <c r="L20" s="145" t="s">
        <v>5</v>
      </c>
      <c r="M20" s="245" t="s">
        <v>4</v>
      </c>
      <c r="N20" s="245"/>
      <c r="O20" s="145" t="s">
        <v>20</v>
      </c>
      <c r="P20" s="145" t="s">
        <v>5</v>
      </c>
      <c r="Q20" s="245" t="s">
        <v>4</v>
      </c>
      <c r="R20" s="245"/>
      <c r="S20" s="145" t="s">
        <v>20</v>
      </c>
      <c r="T20" s="145" t="s">
        <v>5</v>
      </c>
      <c r="U20" s="69" t="s">
        <v>6</v>
      </c>
      <c r="V20" s="145" t="s">
        <v>50</v>
      </c>
      <c r="W20" s="145" t="s">
        <v>15</v>
      </c>
      <c r="X20" s="145" t="s">
        <v>5</v>
      </c>
      <c r="Y20" s="255" t="s">
        <v>32</v>
      </c>
      <c r="Z20" s="256"/>
      <c r="AA20" s="257"/>
      <c r="AB20" s="13"/>
    </row>
    <row r="21" spans="1:30" ht="17.25" customHeight="1" thickBot="1">
      <c r="A21" s="70"/>
      <c r="B21" s="258" t="s">
        <v>13</v>
      </c>
      <c r="C21" s="258"/>
      <c r="D21" s="258"/>
      <c r="E21" s="258"/>
      <c r="F21" s="71"/>
      <c r="G21" s="71"/>
      <c r="H21" s="144"/>
      <c r="I21" s="144"/>
      <c r="J21" s="144"/>
      <c r="K21" s="144"/>
      <c r="L21" s="144"/>
      <c r="M21" s="144"/>
      <c r="N21" s="144"/>
      <c r="O21" s="144"/>
      <c r="P21" s="144"/>
      <c r="Q21" s="144"/>
      <c r="R21" s="144"/>
      <c r="S21" s="144"/>
      <c r="T21" s="144"/>
      <c r="U21" s="144"/>
      <c r="V21" s="144"/>
      <c r="W21" s="144"/>
      <c r="X21" s="144"/>
      <c r="Y21" s="118"/>
      <c r="Z21" s="112"/>
      <c r="AA21" s="71"/>
      <c r="AB21" s="13"/>
      <c r="AD21" s="24"/>
    </row>
    <row r="22" spans="1:35" ht="15" customHeight="1" thickBot="1">
      <c r="A22" s="72">
        <v>1</v>
      </c>
      <c r="B22" s="259"/>
      <c r="C22" s="260"/>
      <c r="D22" s="260"/>
      <c r="E22" s="260"/>
      <c r="F22" s="80">
        <v>0</v>
      </c>
      <c r="G22" s="81" t="s">
        <v>21</v>
      </c>
      <c r="H22" s="73">
        <v>0</v>
      </c>
      <c r="I22" s="74" t="s">
        <v>22</v>
      </c>
      <c r="J22" s="75">
        <f aca="true" t="shared" si="0" ref="J22:J27">IF(H22&lt;&gt;0,F22/H22,0)</f>
        <v>0</v>
      </c>
      <c r="K22" s="76">
        <v>0</v>
      </c>
      <c r="L22" s="77">
        <f aca="true" t="shared" si="1" ref="L22:L27">-K22*H22</f>
        <v>0</v>
      </c>
      <c r="M22" s="73">
        <v>0</v>
      </c>
      <c r="N22" s="74" t="s">
        <v>21</v>
      </c>
      <c r="O22" s="76">
        <v>0</v>
      </c>
      <c r="P22" s="77">
        <f aca="true" t="shared" si="2" ref="P22:P27">-O22*M22</f>
        <v>0</v>
      </c>
      <c r="Q22" s="73">
        <v>0</v>
      </c>
      <c r="R22" s="74" t="s">
        <v>21</v>
      </c>
      <c r="S22" s="76">
        <v>0</v>
      </c>
      <c r="T22" s="77">
        <f aca="true" t="shared" si="3" ref="T22:T27">-S22*Q22</f>
        <v>0</v>
      </c>
      <c r="U22" s="78">
        <f>+T22+P22+L22</f>
        <v>0</v>
      </c>
      <c r="V22" s="79">
        <f aca="true" t="shared" si="4" ref="V22:V27">SUM($T$10+$T$8+$T$6)</f>
        <v>0</v>
      </c>
      <c r="W22" s="78">
        <f>U22*V22</f>
        <v>0</v>
      </c>
      <c r="X22" s="152">
        <f>W22+U22</f>
        <v>0</v>
      </c>
      <c r="Y22" s="261">
        <f aca="true" t="shared" si="5" ref="Y22:Y27">IF(F22=0,0,X22/F22)</f>
        <v>0</v>
      </c>
      <c r="Z22" s="261"/>
      <c r="AA22" s="146" t="str">
        <f aca="true" t="shared" si="6" ref="AA22:AA27">+G22</f>
        <v>sf</v>
      </c>
      <c r="AB22" s="13"/>
      <c r="AH22" s="7"/>
      <c r="AI22" s="8"/>
    </row>
    <row r="23" spans="1:35" ht="15" customHeight="1" thickBot="1">
      <c r="A23" s="82">
        <v>2</v>
      </c>
      <c r="B23" s="262"/>
      <c r="C23" s="263"/>
      <c r="D23" s="263"/>
      <c r="E23" s="263"/>
      <c r="F23" s="94">
        <v>0</v>
      </c>
      <c r="G23" s="95" t="s">
        <v>21</v>
      </c>
      <c r="H23" s="83">
        <v>0</v>
      </c>
      <c r="I23" s="84" t="s">
        <v>22</v>
      </c>
      <c r="J23" s="75">
        <f t="shared" si="0"/>
        <v>0</v>
      </c>
      <c r="K23" s="85">
        <v>0</v>
      </c>
      <c r="L23" s="77">
        <f t="shared" si="1"/>
        <v>0</v>
      </c>
      <c r="M23" s="83">
        <v>0</v>
      </c>
      <c r="N23" s="84" t="s">
        <v>21</v>
      </c>
      <c r="O23" s="85">
        <v>0</v>
      </c>
      <c r="P23" s="77">
        <f t="shared" si="2"/>
        <v>0</v>
      </c>
      <c r="Q23" s="83">
        <v>0</v>
      </c>
      <c r="R23" s="84" t="s">
        <v>21</v>
      </c>
      <c r="S23" s="85">
        <v>0</v>
      </c>
      <c r="T23" s="77">
        <f t="shared" si="3"/>
        <v>0</v>
      </c>
      <c r="U23" s="78">
        <f aca="true" t="shared" si="7" ref="U23:U49">+T23+P23+L23</f>
        <v>0</v>
      </c>
      <c r="V23" s="79">
        <f t="shared" si="4"/>
        <v>0</v>
      </c>
      <c r="W23" s="78">
        <f aca="true" t="shared" si="8" ref="W23:W49">U23*V23</f>
        <v>0</v>
      </c>
      <c r="X23" s="153">
        <f aca="true" t="shared" si="9" ref="X23:X49">W23+U23</f>
        <v>0</v>
      </c>
      <c r="Y23" s="261">
        <f t="shared" si="5"/>
        <v>0</v>
      </c>
      <c r="Z23" s="261"/>
      <c r="AA23" s="146" t="str">
        <f t="shared" si="6"/>
        <v>sf</v>
      </c>
      <c r="AB23" s="13"/>
      <c r="AH23" s="7"/>
      <c r="AI23" s="8"/>
    </row>
    <row r="24" spans="1:28" ht="15" customHeight="1" thickBot="1">
      <c r="A24" s="82">
        <v>3</v>
      </c>
      <c r="B24" s="273"/>
      <c r="C24" s="263"/>
      <c r="D24" s="263"/>
      <c r="E24" s="263"/>
      <c r="F24" s="94">
        <v>0</v>
      </c>
      <c r="G24" s="95" t="s">
        <v>21</v>
      </c>
      <c r="H24" s="83">
        <v>0</v>
      </c>
      <c r="I24" s="84" t="s">
        <v>22</v>
      </c>
      <c r="J24" s="75">
        <f t="shared" si="0"/>
        <v>0</v>
      </c>
      <c r="K24" s="85">
        <v>0</v>
      </c>
      <c r="L24" s="77">
        <f t="shared" si="1"/>
        <v>0</v>
      </c>
      <c r="M24" s="83">
        <v>0</v>
      </c>
      <c r="N24" s="84" t="s">
        <v>21</v>
      </c>
      <c r="O24" s="85">
        <v>0</v>
      </c>
      <c r="P24" s="77">
        <f t="shared" si="2"/>
        <v>0</v>
      </c>
      <c r="Q24" s="83">
        <v>0</v>
      </c>
      <c r="R24" s="84" t="s">
        <v>21</v>
      </c>
      <c r="S24" s="85">
        <v>0</v>
      </c>
      <c r="T24" s="77">
        <f t="shared" si="3"/>
        <v>0</v>
      </c>
      <c r="U24" s="78">
        <f t="shared" si="7"/>
        <v>0</v>
      </c>
      <c r="V24" s="79">
        <f t="shared" si="4"/>
        <v>0</v>
      </c>
      <c r="W24" s="78">
        <f t="shared" si="8"/>
        <v>0</v>
      </c>
      <c r="X24" s="153">
        <f t="shared" si="9"/>
        <v>0</v>
      </c>
      <c r="Y24" s="261">
        <f t="shared" si="5"/>
        <v>0</v>
      </c>
      <c r="Z24" s="261"/>
      <c r="AA24" s="146" t="str">
        <f t="shared" si="6"/>
        <v>sf</v>
      </c>
      <c r="AB24" s="13"/>
    </row>
    <row r="25" spans="1:28" ht="15" customHeight="1" thickBot="1">
      <c r="A25" s="82">
        <v>4</v>
      </c>
      <c r="B25" s="262"/>
      <c r="C25" s="263"/>
      <c r="D25" s="263"/>
      <c r="E25" s="263"/>
      <c r="F25" s="94">
        <v>0</v>
      </c>
      <c r="G25" s="95" t="s">
        <v>21</v>
      </c>
      <c r="H25" s="83">
        <v>0</v>
      </c>
      <c r="I25" s="84" t="s">
        <v>22</v>
      </c>
      <c r="J25" s="75">
        <f t="shared" si="0"/>
        <v>0</v>
      </c>
      <c r="K25" s="85">
        <v>0</v>
      </c>
      <c r="L25" s="77">
        <f t="shared" si="1"/>
        <v>0</v>
      </c>
      <c r="M25" s="83">
        <v>0</v>
      </c>
      <c r="N25" s="84" t="s">
        <v>21</v>
      </c>
      <c r="O25" s="85">
        <v>0</v>
      </c>
      <c r="P25" s="77">
        <f t="shared" si="2"/>
        <v>0</v>
      </c>
      <c r="Q25" s="83">
        <v>0</v>
      </c>
      <c r="R25" s="84" t="s">
        <v>21</v>
      </c>
      <c r="S25" s="85">
        <v>0</v>
      </c>
      <c r="T25" s="77">
        <f t="shared" si="3"/>
        <v>0</v>
      </c>
      <c r="U25" s="78">
        <f t="shared" si="7"/>
        <v>0</v>
      </c>
      <c r="V25" s="79">
        <f t="shared" si="4"/>
        <v>0</v>
      </c>
      <c r="W25" s="78">
        <f t="shared" si="8"/>
        <v>0</v>
      </c>
      <c r="X25" s="153">
        <f t="shared" si="9"/>
        <v>0</v>
      </c>
      <c r="Y25" s="261">
        <f t="shared" si="5"/>
        <v>0</v>
      </c>
      <c r="Z25" s="261"/>
      <c r="AA25" s="146" t="str">
        <f t="shared" si="6"/>
        <v>sf</v>
      </c>
      <c r="AB25" s="13"/>
    </row>
    <row r="26" spans="1:35" ht="15" customHeight="1" thickBot="1">
      <c r="A26" s="82">
        <v>5</v>
      </c>
      <c r="B26" s="273"/>
      <c r="C26" s="263"/>
      <c r="D26" s="263"/>
      <c r="E26" s="263"/>
      <c r="F26" s="94">
        <v>0</v>
      </c>
      <c r="G26" s="95" t="s">
        <v>21</v>
      </c>
      <c r="H26" s="83">
        <v>0</v>
      </c>
      <c r="I26" s="84" t="s">
        <v>22</v>
      </c>
      <c r="J26" s="75">
        <f t="shared" si="0"/>
        <v>0</v>
      </c>
      <c r="K26" s="85">
        <v>0</v>
      </c>
      <c r="L26" s="77">
        <f t="shared" si="1"/>
        <v>0</v>
      </c>
      <c r="M26" s="83">
        <v>0</v>
      </c>
      <c r="N26" s="84" t="s">
        <v>21</v>
      </c>
      <c r="O26" s="85">
        <v>0</v>
      </c>
      <c r="P26" s="77">
        <f t="shared" si="2"/>
        <v>0</v>
      </c>
      <c r="Q26" s="83">
        <v>0</v>
      </c>
      <c r="R26" s="84" t="s">
        <v>21</v>
      </c>
      <c r="S26" s="85">
        <v>0</v>
      </c>
      <c r="T26" s="77">
        <f t="shared" si="3"/>
        <v>0</v>
      </c>
      <c r="U26" s="78">
        <f t="shared" si="7"/>
        <v>0</v>
      </c>
      <c r="V26" s="79">
        <f t="shared" si="4"/>
        <v>0</v>
      </c>
      <c r="W26" s="78">
        <f t="shared" si="8"/>
        <v>0</v>
      </c>
      <c r="X26" s="153">
        <f t="shared" si="9"/>
        <v>0</v>
      </c>
      <c r="Y26" s="261">
        <f t="shared" si="5"/>
        <v>0</v>
      </c>
      <c r="Z26" s="261"/>
      <c r="AA26" s="146" t="str">
        <f t="shared" si="6"/>
        <v>sf</v>
      </c>
      <c r="AB26" s="13"/>
      <c r="AI26" s="6"/>
    </row>
    <row r="27" spans="1:35" ht="15" customHeight="1" thickBot="1">
      <c r="A27" s="82">
        <v>6</v>
      </c>
      <c r="B27" s="262"/>
      <c r="C27" s="263"/>
      <c r="D27" s="263"/>
      <c r="E27" s="263"/>
      <c r="F27" s="94">
        <v>0</v>
      </c>
      <c r="G27" s="133" t="s">
        <v>21</v>
      </c>
      <c r="H27" s="83">
        <v>0</v>
      </c>
      <c r="I27" s="84" t="s">
        <v>22</v>
      </c>
      <c r="J27" s="75">
        <f t="shared" si="0"/>
        <v>0</v>
      </c>
      <c r="K27" s="85">
        <v>0</v>
      </c>
      <c r="L27" s="77">
        <f t="shared" si="1"/>
        <v>0</v>
      </c>
      <c r="M27" s="83">
        <v>0</v>
      </c>
      <c r="N27" s="84" t="s">
        <v>21</v>
      </c>
      <c r="O27" s="85">
        <v>0</v>
      </c>
      <c r="P27" s="77">
        <f t="shared" si="2"/>
        <v>0</v>
      </c>
      <c r="Q27" s="83">
        <v>0</v>
      </c>
      <c r="R27" s="84" t="s">
        <v>21</v>
      </c>
      <c r="S27" s="85">
        <v>0</v>
      </c>
      <c r="T27" s="77">
        <f t="shared" si="3"/>
        <v>0</v>
      </c>
      <c r="U27" s="78">
        <f>+T27+P27+L27</f>
        <v>0</v>
      </c>
      <c r="V27" s="79">
        <f t="shared" si="4"/>
        <v>0</v>
      </c>
      <c r="W27" s="78">
        <f>U27*V27</f>
        <v>0</v>
      </c>
      <c r="X27" s="153">
        <f>W27+U27</f>
        <v>0</v>
      </c>
      <c r="Y27" s="261">
        <f t="shared" si="5"/>
        <v>0</v>
      </c>
      <c r="Z27" s="261"/>
      <c r="AA27" s="146" t="str">
        <f t="shared" si="6"/>
        <v>sf</v>
      </c>
      <c r="AB27" s="13"/>
      <c r="AI27" s="6"/>
    </row>
    <row r="28" spans="1:35" ht="15" customHeight="1" thickBot="1">
      <c r="A28" s="87">
        <v>6</v>
      </c>
      <c r="B28" s="274" t="s">
        <v>14</v>
      </c>
      <c r="C28" s="274"/>
      <c r="D28" s="274"/>
      <c r="E28" s="274"/>
      <c r="F28" s="89"/>
      <c r="G28" s="89"/>
      <c r="H28" s="88"/>
      <c r="I28" s="88"/>
      <c r="J28" s="88"/>
      <c r="K28" s="88"/>
      <c r="L28" s="88"/>
      <c r="M28" s="88"/>
      <c r="N28" s="88"/>
      <c r="O28" s="88"/>
      <c r="P28" s="88"/>
      <c r="Q28" s="88"/>
      <c r="R28" s="88"/>
      <c r="S28" s="88"/>
      <c r="T28" s="88"/>
      <c r="U28" s="88"/>
      <c r="V28" s="88"/>
      <c r="W28" s="88"/>
      <c r="X28" s="154"/>
      <c r="Y28" s="156"/>
      <c r="Z28" s="157"/>
      <c r="AA28" s="155"/>
      <c r="AB28" s="13"/>
      <c r="AI28" s="8"/>
    </row>
    <row r="29" spans="1:30" ht="15" customHeight="1" thickBot="1">
      <c r="A29" s="82">
        <v>7</v>
      </c>
      <c r="B29" s="273"/>
      <c r="C29" s="263"/>
      <c r="D29" s="263"/>
      <c r="E29" s="263"/>
      <c r="F29" s="94">
        <v>0</v>
      </c>
      <c r="G29" s="95" t="s">
        <v>21</v>
      </c>
      <c r="H29" s="73">
        <v>0</v>
      </c>
      <c r="I29" s="74" t="s">
        <v>22</v>
      </c>
      <c r="J29" s="75">
        <f aca="true" t="shared" si="10" ref="J29:J42">IF(H29&lt;&gt;0,F29/H29,0)</f>
        <v>0</v>
      </c>
      <c r="K29" s="76">
        <v>0</v>
      </c>
      <c r="L29" s="77">
        <f aca="true" t="shared" si="11" ref="L29:L49">K29*H29</f>
        <v>0</v>
      </c>
      <c r="M29" s="86">
        <v>0</v>
      </c>
      <c r="N29" s="84" t="s">
        <v>21</v>
      </c>
      <c r="O29" s="76">
        <v>0</v>
      </c>
      <c r="P29" s="77">
        <f aca="true" t="shared" si="12" ref="P29:P48">O29*M29</f>
        <v>0</v>
      </c>
      <c r="Q29" s="86">
        <v>0</v>
      </c>
      <c r="R29" s="84" t="s">
        <v>21</v>
      </c>
      <c r="S29" s="76">
        <v>0</v>
      </c>
      <c r="T29" s="77">
        <f aca="true" t="shared" si="13" ref="T29:T49">S29*Q29</f>
        <v>0</v>
      </c>
      <c r="U29" s="78">
        <f t="shared" si="7"/>
        <v>0</v>
      </c>
      <c r="V29" s="79">
        <f aca="true" t="shared" si="14" ref="V29:V42">SUM($T$10+$T$8+$T$6)</f>
        <v>0</v>
      </c>
      <c r="W29" s="78">
        <f t="shared" si="8"/>
        <v>0</v>
      </c>
      <c r="X29" s="153">
        <f t="shared" si="9"/>
        <v>0</v>
      </c>
      <c r="Y29" s="261">
        <f aca="true" t="shared" si="15" ref="Y29:Y42">IF(F29=0,0,X29/F29)</f>
        <v>0</v>
      </c>
      <c r="Z29" s="261"/>
      <c r="AA29" s="146" t="str">
        <f aca="true" t="shared" si="16" ref="AA29:AA42">+G29</f>
        <v>sf</v>
      </c>
      <c r="AB29" s="13"/>
      <c r="AD29" s="14"/>
    </row>
    <row r="30" spans="1:34" ht="15" customHeight="1" thickBot="1">
      <c r="A30" s="82">
        <v>8</v>
      </c>
      <c r="B30" s="273"/>
      <c r="C30" s="263"/>
      <c r="D30" s="263"/>
      <c r="E30" s="263"/>
      <c r="F30" s="94">
        <v>0</v>
      </c>
      <c r="G30" s="95" t="s">
        <v>21</v>
      </c>
      <c r="H30" s="73">
        <v>0</v>
      </c>
      <c r="I30" s="74" t="s">
        <v>22</v>
      </c>
      <c r="J30" s="75">
        <f t="shared" si="10"/>
        <v>0</v>
      </c>
      <c r="K30" s="76">
        <v>0</v>
      </c>
      <c r="L30" s="77">
        <f t="shared" si="11"/>
        <v>0</v>
      </c>
      <c r="M30" s="86">
        <v>0</v>
      </c>
      <c r="N30" s="84" t="s">
        <v>21</v>
      </c>
      <c r="O30" s="76">
        <v>0</v>
      </c>
      <c r="P30" s="77">
        <f t="shared" si="12"/>
        <v>0</v>
      </c>
      <c r="Q30" s="86">
        <v>0</v>
      </c>
      <c r="R30" s="84" t="s">
        <v>21</v>
      </c>
      <c r="S30" s="76">
        <v>0</v>
      </c>
      <c r="T30" s="77">
        <f t="shared" si="13"/>
        <v>0</v>
      </c>
      <c r="U30" s="78">
        <f t="shared" si="7"/>
        <v>0</v>
      </c>
      <c r="V30" s="79">
        <f t="shared" si="14"/>
        <v>0</v>
      </c>
      <c r="W30" s="78">
        <f t="shared" si="8"/>
        <v>0</v>
      </c>
      <c r="X30" s="153">
        <f t="shared" si="9"/>
        <v>0</v>
      </c>
      <c r="Y30" s="261">
        <f t="shared" si="15"/>
        <v>0</v>
      </c>
      <c r="Z30" s="261"/>
      <c r="AA30" s="146" t="str">
        <f t="shared" si="16"/>
        <v>sf</v>
      </c>
      <c r="AB30" s="13"/>
      <c r="AD30" s="14"/>
      <c r="AH30" s="6"/>
    </row>
    <row r="31" spans="1:34" ht="15" customHeight="1" thickBot="1">
      <c r="A31" s="82">
        <v>9</v>
      </c>
      <c r="B31" s="273"/>
      <c r="C31" s="263"/>
      <c r="D31" s="263"/>
      <c r="E31" s="263"/>
      <c r="F31" s="94">
        <v>0</v>
      </c>
      <c r="G31" s="95" t="s">
        <v>21</v>
      </c>
      <c r="H31" s="73">
        <v>0</v>
      </c>
      <c r="I31" s="74" t="s">
        <v>22</v>
      </c>
      <c r="J31" s="75">
        <f t="shared" si="10"/>
        <v>0</v>
      </c>
      <c r="K31" s="76">
        <v>0</v>
      </c>
      <c r="L31" s="77">
        <f t="shared" si="11"/>
        <v>0</v>
      </c>
      <c r="M31" s="86">
        <v>0</v>
      </c>
      <c r="N31" s="84" t="s">
        <v>21</v>
      </c>
      <c r="O31" s="76">
        <v>0</v>
      </c>
      <c r="P31" s="77">
        <f t="shared" si="12"/>
        <v>0</v>
      </c>
      <c r="Q31" s="86">
        <v>0</v>
      </c>
      <c r="R31" s="84" t="s">
        <v>21</v>
      </c>
      <c r="S31" s="76">
        <v>0</v>
      </c>
      <c r="T31" s="77">
        <f t="shared" si="13"/>
        <v>0</v>
      </c>
      <c r="U31" s="78">
        <f t="shared" si="7"/>
        <v>0</v>
      </c>
      <c r="V31" s="79">
        <f t="shared" si="14"/>
        <v>0</v>
      </c>
      <c r="W31" s="78">
        <f t="shared" si="8"/>
        <v>0</v>
      </c>
      <c r="X31" s="153">
        <f t="shared" si="9"/>
        <v>0</v>
      </c>
      <c r="Y31" s="261">
        <f t="shared" si="15"/>
        <v>0</v>
      </c>
      <c r="Z31" s="261"/>
      <c r="AA31" s="146" t="str">
        <f t="shared" si="16"/>
        <v>sf</v>
      </c>
      <c r="AB31" s="13"/>
      <c r="AH31" s="7"/>
    </row>
    <row r="32" spans="1:28" ht="15" customHeight="1" thickBot="1">
      <c r="A32" s="82">
        <v>10</v>
      </c>
      <c r="B32" s="273"/>
      <c r="C32" s="263"/>
      <c r="D32" s="263"/>
      <c r="E32" s="263"/>
      <c r="F32" s="94">
        <v>0</v>
      </c>
      <c r="G32" s="95" t="s">
        <v>21</v>
      </c>
      <c r="H32" s="73">
        <v>0</v>
      </c>
      <c r="I32" s="74" t="s">
        <v>22</v>
      </c>
      <c r="J32" s="75">
        <f t="shared" si="10"/>
        <v>0</v>
      </c>
      <c r="K32" s="76">
        <v>0</v>
      </c>
      <c r="L32" s="77">
        <f t="shared" si="11"/>
        <v>0</v>
      </c>
      <c r="M32" s="86">
        <v>0</v>
      </c>
      <c r="N32" s="84" t="s">
        <v>21</v>
      </c>
      <c r="O32" s="76">
        <v>0</v>
      </c>
      <c r="P32" s="77">
        <f t="shared" si="12"/>
        <v>0</v>
      </c>
      <c r="Q32" s="86">
        <v>0</v>
      </c>
      <c r="R32" s="84" t="s">
        <v>21</v>
      </c>
      <c r="S32" s="76">
        <v>0</v>
      </c>
      <c r="T32" s="77">
        <f t="shared" si="13"/>
        <v>0</v>
      </c>
      <c r="U32" s="78">
        <f t="shared" si="7"/>
        <v>0</v>
      </c>
      <c r="V32" s="79">
        <f t="shared" si="14"/>
        <v>0</v>
      </c>
      <c r="W32" s="78">
        <f t="shared" si="8"/>
        <v>0</v>
      </c>
      <c r="X32" s="153">
        <f t="shared" si="9"/>
        <v>0</v>
      </c>
      <c r="Y32" s="261">
        <f t="shared" si="15"/>
        <v>0</v>
      </c>
      <c r="Z32" s="261"/>
      <c r="AA32" s="146" t="str">
        <f t="shared" si="16"/>
        <v>sf</v>
      </c>
      <c r="AB32" s="13"/>
    </row>
    <row r="33" spans="1:30" ht="15" customHeight="1" thickBot="1">
      <c r="A33" s="82">
        <v>11</v>
      </c>
      <c r="B33" s="273"/>
      <c r="C33" s="263"/>
      <c r="D33" s="263"/>
      <c r="E33" s="263"/>
      <c r="F33" s="94">
        <v>0</v>
      </c>
      <c r="G33" s="95" t="s">
        <v>21</v>
      </c>
      <c r="H33" s="73">
        <v>0</v>
      </c>
      <c r="I33" s="74" t="s">
        <v>22</v>
      </c>
      <c r="J33" s="75">
        <f t="shared" si="10"/>
        <v>0</v>
      </c>
      <c r="K33" s="76">
        <v>0</v>
      </c>
      <c r="L33" s="77">
        <f t="shared" si="11"/>
        <v>0</v>
      </c>
      <c r="M33" s="86">
        <v>0</v>
      </c>
      <c r="N33" s="84" t="s">
        <v>21</v>
      </c>
      <c r="O33" s="76">
        <v>0</v>
      </c>
      <c r="P33" s="77">
        <f t="shared" si="12"/>
        <v>0</v>
      </c>
      <c r="Q33" s="86">
        <v>0</v>
      </c>
      <c r="R33" s="84" t="s">
        <v>21</v>
      </c>
      <c r="S33" s="76">
        <v>0</v>
      </c>
      <c r="T33" s="77">
        <f t="shared" si="13"/>
        <v>0</v>
      </c>
      <c r="U33" s="78">
        <f t="shared" si="7"/>
        <v>0</v>
      </c>
      <c r="V33" s="79">
        <f t="shared" si="14"/>
        <v>0</v>
      </c>
      <c r="W33" s="78">
        <f t="shared" si="8"/>
        <v>0</v>
      </c>
      <c r="X33" s="153">
        <f t="shared" si="9"/>
        <v>0</v>
      </c>
      <c r="Y33" s="261">
        <f t="shared" si="15"/>
        <v>0</v>
      </c>
      <c r="Z33" s="261"/>
      <c r="AA33" s="146" t="str">
        <f t="shared" si="16"/>
        <v>sf</v>
      </c>
      <c r="AB33" s="13"/>
      <c r="AD33" s="14"/>
    </row>
    <row r="34" spans="1:30" ht="15" customHeight="1" thickBot="1">
      <c r="A34" s="82">
        <v>12</v>
      </c>
      <c r="B34" s="273"/>
      <c r="C34" s="263"/>
      <c r="D34" s="263"/>
      <c r="E34" s="263"/>
      <c r="F34" s="94">
        <v>0</v>
      </c>
      <c r="G34" s="95" t="s">
        <v>21</v>
      </c>
      <c r="H34" s="73">
        <v>0</v>
      </c>
      <c r="I34" s="74" t="s">
        <v>22</v>
      </c>
      <c r="J34" s="75">
        <f t="shared" si="10"/>
        <v>0</v>
      </c>
      <c r="K34" s="76">
        <v>0</v>
      </c>
      <c r="L34" s="77">
        <f t="shared" si="11"/>
        <v>0</v>
      </c>
      <c r="M34" s="86">
        <v>0</v>
      </c>
      <c r="N34" s="84" t="s">
        <v>21</v>
      </c>
      <c r="O34" s="76">
        <v>0</v>
      </c>
      <c r="P34" s="77">
        <f t="shared" si="12"/>
        <v>0</v>
      </c>
      <c r="Q34" s="86">
        <v>0</v>
      </c>
      <c r="R34" s="84" t="s">
        <v>21</v>
      </c>
      <c r="S34" s="76">
        <v>0</v>
      </c>
      <c r="T34" s="77">
        <f t="shared" si="13"/>
        <v>0</v>
      </c>
      <c r="U34" s="78">
        <f t="shared" si="7"/>
        <v>0</v>
      </c>
      <c r="V34" s="79">
        <f t="shared" si="14"/>
        <v>0</v>
      </c>
      <c r="W34" s="78">
        <f t="shared" si="8"/>
        <v>0</v>
      </c>
      <c r="X34" s="153">
        <f t="shared" si="9"/>
        <v>0</v>
      </c>
      <c r="Y34" s="261">
        <f t="shared" si="15"/>
        <v>0</v>
      </c>
      <c r="Z34" s="261"/>
      <c r="AA34" s="146" t="str">
        <f t="shared" si="16"/>
        <v>sf</v>
      </c>
      <c r="AB34" s="13"/>
      <c r="AD34" s="14"/>
    </row>
    <row r="35" spans="1:30" ht="15" customHeight="1" thickBot="1">
      <c r="A35" s="82">
        <v>13</v>
      </c>
      <c r="B35" s="273"/>
      <c r="C35" s="263"/>
      <c r="D35" s="263"/>
      <c r="E35" s="263"/>
      <c r="F35" s="94">
        <v>0</v>
      </c>
      <c r="G35" s="95" t="s">
        <v>21</v>
      </c>
      <c r="H35" s="73">
        <v>0</v>
      </c>
      <c r="I35" s="74" t="s">
        <v>22</v>
      </c>
      <c r="J35" s="75">
        <f t="shared" si="10"/>
        <v>0</v>
      </c>
      <c r="K35" s="76">
        <v>0</v>
      </c>
      <c r="L35" s="77">
        <f t="shared" si="11"/>
        <v>0</v>
      </c>
      <c r="M35" s="86">
        <v>0</v>
      </c>
      <c r="N35" s="84" t="s">
        <v>21</v>
      </c>
      <c r="O35" s="76">
        <v>0</v>
      </c>
      <c r="P35" s="77">
        <f t="shared" si="12"/>
        <v>0</v>
      </c>
      <c r="Q35" s="86">
        <v>0</v>
      </c>
      <c r="R35" s="84" t="s">
        <v>21</v>
      </c>
      <c r="S35" s="76">
        <v>0</v>
      </c>
      <c r="T35" s="77">
        <f t="shared" si="13"/>
        <v>0</v>
      </c>
      <c r="U35" s="78">
        <f t="shared" si="7"/>
        <v>0</v>
      </c>
      <c r="V35" s="79">
        <f t="shared" si="14"/>
        <v>0</v>
      </c>
      <c r="W35" s="78">
        <f t="shared" si="8"/>
        <v>0</v>
      </c>
      <c r="X35" s="153">
        <f t="shared" si="9"/>
        <v>0</v>
      </c>
      <c r="Y35" s="261">
        <f t="shared" si="15"/>
        <v>0</v>
      </c>
      <c r="Z35" s="261"/>
      <c r="AA35" s="146" t="str">
        <f t="shared" si="16"/>
        <v>sf</v>
      </c>
      <c r="AB35" s="13"/>
      <c r="AD35" s="14"/>
    </row>
    <row r="36" spans="1:28" ht="15" customHeight="1" thickBot="1">
      <c r="A36" s="82">
        <v>14</v>
      </c>
      <c r="B36" s="273"/>
      <c r="C36" s="263"/>
      <c r="D36" s="263"/>
      <c r="E36" s="263"/>
      <c r="F36" s="94">
        <v>0</v>
      </c>
      <c r="G36" s="95" t="s">
        <v>21</v>
      </c>
      <c r="H36" s="73">
        <v>0</v>
      </c>
      <c r="I36" s="74" t="s">
        <v>22</v>
      </c>
      <c r="J36" s="75">
        <f t="shared" si="10"/>
        <v>0</v>
      </c>
      <c r="K36" s="76">
        <v>1</v>
      </c>
      <c r="L36" s="77">
        <f t="shared" si="11"/>
        <v>0</v>
      </c>
      <c r="M36" s="86">
        <v>0</v>
      </c>
      <c r="N36" s="84" t="s">
        <v>21</v>
      </c>
      <c r="O36" s="76">
        <v>0</v>
      </c>
      <c r="P36" s="77">
        <f t="shared" si="12"/>
        <v>0</v>
      </c>
      <c r="Q36" s="86">
        <v>0</v>
      </c>
      <c r="R36" s="84" t="s">
        <v>21</v>
      </c>
      <c r="S36" s="76">
        <v>0</v>
      </c>
      <c r="T36" s="77">
        <f t="shared" si="13"/>
        <v>0</v>
      </c>
      <c r="U36" s="78">
        <f t="shared" si="7"/>
        <v>0</v>
      </c>
      <c r="V36" s="79">
        <f t="shared" si="14"/>
        <v>0</v>
      </c>
      <c r="W36" s="78">
        <f t="shared" si="8"/>
        <v>0</v>
      </c>
      <c r="X36" s="153">
        <f t="shared" si="9"/>
        <v>0</v>
      </c>
      <c r="Y36" s="261">
        <f t="shared" si="15"/>
        <v>0</v>
      </c>
      <c r="Z36" s="261"/>
      <c r="AA36" s="146" t="str">
        <f t="shared" si="16"/>
        <v>sf</v>
      </c>
      <c r="AB36" s="13"/>
    </row>
    <row r="37" spans="1:28" ht="15" customHeight="1" thickBot="1">
      <c r="A37" s="82">
        <v>15</v>
      </c>
      <c r="B37" s="273"/>
      <c r="C37" s="263"/>
      <c r="D37" s="263"/>
      <c r="E37" s="263"/>
      <c r="F37" s="94">
        <v>0</v>
      </c>
      <c r="G37" s="95" t="s">
        <v>21</v>
      </c>
      <c r="H37" s="73">
        <v>0</v>
      </c>
      <c r="I37" s="74" t="s">
        <v>22</v>
      </c>
      <c r="J37" s="75">
        <f t="shared" si="10"/>
        <v>0</v>
      </c>
      <c r="K37" s="76">
        <v>0</v>
      </c>
      <c r="L37" s="77">
        <f t="shared" si="11"/>
        <v>0</v>
      </c>
      <c r="M37" s="86">
        <v>0</v>
      </c>
      <c r="N37" s="84" t="s">
        <v>21</v>
      </c>
      <c r="O37" s="76">
        <v>0</v>
      </c>
      <c r="P37" s="77">
        <f t="shared" si="12"/>
        <v>0</v>
      </c>
      <c r="Q37" s="86">
        <v>0</v>
      </c>
      <c r="R37" s="84" t="s">
        <v>21</v>
      </c>
      <c r="S37" s="76">
        <v>0</v>
      </c>
      <c r="T37" s="77">
        <f t="shared" si="13"/>
        <v>0</v>
      </c>
      <c r="U37" s="78">
        <f t="shared" si="7"/>
        <v>0</v>
      </c>
      <c r="V37" s="79">
        <f t="shared" si="14"/>
        <v>0</v>
      </c>
      <c r="W37" s="78">
        <f t="shared" si="8"/>
        <v>0</v>
      </c>
      <c r="X37" s="153">
        <f t="shared" si="9"/>
        <v>0</v>
      </c>
      <c r="Y37" s="261">
        <f t="shared" si="15"/>
        <v>0</v>
      </c>
      <c r="Z37" s="261"/>
      <c r="AA37" s="146" t="str">
        <f t="shared" si="16"/>
        <v>sf</v>
      </c>
      <c r="AB37" s="13"/>
    </row>
    <row r="38" spans="1:30" ht="15" customHeight="1" thickBot="1">
      <c r="A38" s="82">
        <v>16</v>
      </c>
      <c r="B38" s="273"/>
      <c r="C38" s="263"/>
      <c r="D38" s="263"/>
      <c r="E38" s="263"/>
      <c r="F38" s="94">
        <v>0</v>
      </c>
      <c r="G38" s="95" t="s">
        <v>21</v>
      </c>
      <c r="H38" s="73">
        <v>0</v>
      </c>
      <c r="I38" s="74" t="s">
        <v>22</v>
      </c>
      <c r="J38" s="75">
        <f t="shared" si="10"/>
        <v>0</v>
      </c>
      <c r="K38" s="76">
        <v>0</v>
      </c>
      <c r="L38" s="77">
        <f t="shared" si="11"/>
        <v>0</v>
      </c>
      <c r="M38" s="86">
        <v>0</v>
      </c>
      <c r="N38" s="84" t="s">
        <v>21</v>
      </c>
      <c r="O38" s="76">
        <v>0</v>
      </c>
      <c r="P38" s="77">
        <f t="shared" si="12"/>
        <v>0</v>
      </c>
      <c r="Q38" s="86">
        <v>0</v>
      </c>
      <c r="R38" s="84" t="s">
        <v>21</v>
      </c>
      <c r="S38" s="76">
        <v>0</v>
      </c>
      <c r="T38" s="77">
        <f t="shared" si="13"/>
        <v>0</v>
      </c>
      <c r="U38" s="78">
        <f t="shared" si="7"/>
        <v>0</v>
      </c>
      <c r="V38" s="79">
        <f t="shared" si="14"/>
        <v>0</v>
      </c>
      <c r="W38" s="78">
        <f t="shared" si="8"/>
        <v>0</v>
      </c>
      <c r="X38" s="153">
        <f t="shared" si="9"/>
        <v>0</v>
      </c>
      <c r="Y38" s="261">
        <f t="shared" si="15"/>
        <v>0</v>
      </c>
      <c r="Z38" s="261"/>
      <c r="AA38" s="146" t="str">
        <f t="shared" si="16"/>
        <v>sf</v>
      </c>
      <c r="AB38" s="13"/>
      <c r="AD38" s="14"/>
    </row>
    <row r="39" spans="1:30" ht="15" customHeight="1" thickBot="1">
      <c r="A39" s="82">
        <v>17</v>
      </c>
      <c r="B39" s="273"/>
      <c r="C39" s="263"/>
      <c r="D39" s="263"/>
      <c r="E39" s="263"/>
      <c r="F39" s="94">
        <v>0</v>
      </c>
      <c r="G39" s="95" t="s">
        <v>21</v>
      </c>
      <c r="H39" s="73">
        <v>0</v>
      </c>
      <c r="I39" s="74" t="s">
        <v>22</v>
      </c>
      <c r="J39" s="75">
        <f t="shared" si="10"/>
        <v>0</v>
      </c>
      <c r="K39" s="76">
        <v>0</v>
      </c>
      <c r="L39" s="77">
        <f t="shared" si="11"/>
        <v>0</v>
      </c>
      <c r="M39" s="86">
        <v>0</v>
      </c>
      <c r="N39" s="84" t="s">
        <v>21</v>
      </c>
      <c r="O39" s="76">
        <v>0</v>
      </c>
      <c r="P39" s="77">
        <f t="shared" si="12"/>
        <v>0</v>
      </c>
      <c r="Q39" s="86">
        <v>0</v>
      </c>
      <c r="R39" s="84" t="s">
        <v>21</v>
      </c>
      <c r="S39" s="76">
        <v>0</v>
      </c>
      <c r="T39" s="77">
        <f t="shared" si="13"/>
        <v>0</v>
      </c>
      <c r="U39" s="78">
        <f t="shared" si="7"/>
        <v>0</v>
      </c>
      <c r="V39" s="79">
        <f t="shared" si="14"/>
        <v>0</v>
      </c>
      <c r="W39" s="78">
        <f t="shared" si="8"/>
        <v>0</v>
      </c>
      <c r="X39" s="153">
        <f t="shared" si="9"/>
        <v>0</v>
      </c>
      <c r="Y39" s="261">
        <f t="shared" si="15"/>
        <v>0</v>
      </c>
      <c r="Z39" s="261"/>
      <c r="AA39" s="146" t="str">
        <f t="shared" si="16"/>
        <v>sf</v>
      </c>
      <c r="AB39" s="13"/>
      <c r="AD39" s="14"/>
    </row>
    <row r="40" spans="1:28" ht="15" customHeight="1" thickBot="1">
      <c r="A40" s="82">
        <v>18</v>
      </c>
      <c r="B40" s="273"/>
      <c r="C40" s="263"/>
      <c r="D40" s="263"/>
      <c r="E40" s="263"/>
      <c r="F40" s="94">
        <v>0</v>
      </c>
      <c r="G40" s="95" t="s">
        <v>21</v>
      </c>
      <c r="H40" s="73">
        <v>0.001</v>
      </c>
      <c r="I40" s="74" t="s">
        <v>22</v>
      </c>
      <c r="J40" s="75">
        <f t="shared" si="10"/>
        <v>0</v>
      </c>
      <c r="K40" s="76">
        <v>0.001</v>
      </c>
      <c r="L40" s="77">
        <f t="shared" si="11"/>
        <v>1E-06</v>
      </c>
      <c r="M40" s="86">
        <v>0</v>
      </c>
      <c r="N40" s="84" t="s">
        <v>21</v>
      </c>
      <c r="O40" s="76">
        <v>0</v>
      </c>
      <c r="P40" s="77">
        <f t="shared" si="12"/>
        <v>0</v>
      </c>
      <c r="Q40" s="86">
        <v>0</v>
      </c>
      <c r="R40" s="84" t="s">
        <v>21</v>
      </c>
      <c r="S40" s="76">
        <v>0</v>
      </c>
      <c r="T40" s="77">
        <f t="shared" si="13"/>
        <v>0</v>
      </c>
      <c r="U40" s="78">
        <f t="shared" si="7"/>
        <v>1E-06</v>
      </c>
      <c r="V40" s="79">
        <f t="shared" si="14"/>
        <v>0</v>
      </c>
      <c r="W40" s="78">
        <f t="shared" si="8"/>
        <v>0</v>
      </c>
      <c r="X40" s="153">
        <f t="shared" si="9"/>
        <v>1E-06</v>
      </c>
      <c r="Y40" s="261">
        <f t="shared" si="15"/>
        <v>0</v>
      </c>
      <c r="Z40" s="261"/>
      <c r="AA40" s="146" t="str">
        <f t="shared" si="16"/>
        <v>sf</v>
      </c>
      <c r="AB40" s="13"/>
    </row>
    <row r="41" spans="1:28" ht="15" customHeight="1" thickBot="1">
      <c r="A41" s="82">
        <v>19</v>
      </c>
      <c r="B41" s="273"/>
      <c r="C41" s="263"/>
      <c r="D41" s="263"/>
      <c r="E41" s="263"/>
      <c r="F41" s="94">
        <v>0</v>
      </c>
      <c r="G41" s="95" t="s">
        <v>21</v>
      </c>
      <c r="H41" s="73">
        <v>0</v>
      </c>
      <c r="I41" s="74" t="s">
        <v>22</v>
      </c>
      <c r="J41" s="75">
        <f t="shared" si="10"/>
        <v>0</v>
      </c>
      <c r="K41" s="76">
        <v>0.001</v>
      </c>
      <c r="L41" s="77">
        <f>K41*H41</f>
        <v>0</v>
      </c>
      <c r="M41" s="86">
        <v>0</v>
      </c>
      <c r="N41" s="84" t="s">
        <v>21</v>
      </c>
      <c r="O41" s="76">
        <v>0</v>
      </c>
      <c r="P41" s="77">
        <f>O41*M41</f>
        <v>0</v>
      </c>
      <c r="Q41" s="86">
        <v>0</v>
      </c>
      <c r="R41" s="84" t="s">
        <v>21</v>
      </c>
      <c r="S41" s="76">
        <v>0</v>
      </c>
      <c r="T41" s="77">
        <f>S41*Q41</f>
        <v>0</v>
      </c>
      <c r="U41" s="78">
        <f>+T41+P41+L41</f>
        <v>0</v>
      </c>
      <c r="V41" s="79">
        <f t="shared" si="14"/>
        <v>0</v>
      </c>
      <c r="W41" s="78">
        <f>U41*V41</f>
        <v>0</v>
      </c>
      <c r="X41" s="153">
        <f>W41+U41</f>
        <v>0</v>
      </c>
      <c r="Y41" s="261">
        <f t="shared" si="15"/>
        <v>0</v>
      </c>
      <c r="Z41" s="261"/>
      <c r="AA41" s="146" t="str">
        <f t="shared" si="16"/>
        <v>sf</v>
      </c>
      <c r="AB41" s="13"/>
    </row>
    <row r="42" spans="1:28" ht="15" customHeight="1" thickBot="1">
      <c r="A42" s="82">
        <v>20</v>
      </c>
      <c r="B42" s="273"/>
      <c r="C42" s="263"/>
      <c r="D42" s="263"/>
      <c r="E42" s="263"/>
      <c r="F42" s="94">
        <v>0</v>
      </c>
      <c r="G42" s="95" t="s">
        <v>21</v>
      </c>
      <c r="H42" s="73">
        <v>0</v>
      </c>
      <c r="I42" s="74" t="s">
        <v>22</v>
      </c>
      <c r="J42" s="75">
        <f t="shared" si="10"/>
        <v>0</v>
      </c>
      <c r="K42" s="76">
        <v>0</v>
      </c>
      <c r="L42" s="77">
        <f t="shared" si="11"/>
        <v>0</v>
      </c>
      <c r="M42" s="86">
        <v>0</v>
      </c>
      <c r="N42" s="84" t="s">
        <v>21</v>
      </c>
      <c r="O42" s="76">
        <v>0</v>
      </c>
      <c r="P42" s="77">
        <f t="shared" si="12"/>
        <v>0</v>
      </c>
      <c r="Q42" s="86">
        <v>0</v>
      </c>
      <c r="R42" s="84" t="s">
        <v>21</v>
      </c>
      <c r="S42" s="76">
        <v>0</v>
      </c>
      <c r="T42" s="77">
        <f t="shared" si="13"/>
        <v>0</v>
      </c>
      <c r="U42" s="78">
        <f t="shared" si="7"/>
        <v>0</v>
      </c>
      <c r="V42" s="79">
        <f t="shared" si="14"/>
        <v>0</v>
      </c>
      <c r="W42" s="78">
        <f t="shared" si="8"/>
        <v>0</v>
      </c>
      <c r="X42" s="153">
        <f t="shared" si="9"/>
        <v>0</v>
      </c>
      <c r="Y42" s="261">
        <f t="shared" si="15"/>
        <v>0</v>
      </c>
      <c r="Z42" s="261"/>
      <c r="AA42" s="146" t="str">
        <f t="shared" si="16"/>
        <v>sf</v>
      </c>
      <c r="AB42" s="13"/>
    </row>
    <row r="43" spans="1:35" ht="15" customHeight="1" thickBot="1">
      <c r="A43" s="87">
        <v>21</v>
      </c>
      <c r="B43" s="274" t="s">
        <v>19</v>
      </c>
      <c r="C43" s="274"/>
      <c r="D43" s="274"/>
      <c r="E43" s="274"/>
      <c r="F43" s="89"/>
      <c r="G43" s="89"/>
      <c r="H43" s="88"/>
      <c r="I43" s="88"/>
      <c r="J43" s="88"/>
      <c r="K43" s="88"/>
      <c r="L43" s="88"/>
      <c r="M43" s="88"/>
      <c r="N43" s="88"/>
      <c r="O43" s="88"/>
      <c r="P43" s="88"/>
      <c r="Q43" s="88"/>
      <c r="R43" s="88"/>
      <c r="S43" s="88"/>
      <c r="T43" s="88"/>
      <c r="U43" s="88"/>
      <c r="V43" s="88"/>
      <c r="W43" s="88"/>
      <c r="X43" s="154"/>
      <c r="Y43" s="156"/>
      <c r="Z43" s="158"/>
      <c r="AA43" s="155"/>
      <c r="AB43" s="13"/>
      <c r="AE43" s="3"/>
      <c r="AF43" s="3"/>
      <c r="AG43" s="3"/>
      <c r="AH43" s="7"/>
      <c r="AI43" s="8"/>
    </row>
    <row r="44" spans="1:28" ht="15" customHeight="1" thickBot="1">
      <c r="A44" s="82">
        <v>21</v>
      </c>
      <c r="B44" s="273"/>
      <c r="C44" s="263"/>
      <c r="D44" s="263"/>
      <c r="E44" s="263"/>
      <c r="F44" s="94">
        <v>0</v>
      </c>
      <c r="G44" s="95" t="s">
        <v>21</v>
      </c>
      <c r="H44" s="73">
        <v>0</v>
      </c>
      <c r="I44" s="74" t="s">
        <v>22</v>
      </c>
      <c r="J44" s="75">
        <f aca="true" t="shared" si="17" ref="J44:J49">IF(H44&lt;&gt;0,F44/H44,0)</f>
        <v>0</v>
      </c>
      <c r="K44" s="76">
        <v>0</v>
      </c>
      <c r="L44" s="77">
        <f t="shared" si="11"/>
        <v>0</v>
      </c>
      <c r="M44" s="73">
        <v>0</v>
      </c>
      <c r="N44" s="84" t="s">
        <v>21</v>
      </c>
      <c r="O44" s="76">
        <v>0</v>
      </c>
      <c r="P44" s="77">
        <f t="shared" si="12"/>
        <v>0</v>
      </c>
      <c r="Q44" s="73">
        <v>0</v>
      </c>
      <c r="R44" s="84" t="s">
        <v>21</v>
      </c>
      <c r="S44" s="76">
        <v>0</v>
      </c>
      <c r="T44" s="77">
        <f t="shared" si="13"/>
        <v>0</v>
      </c>
      <c r="U44" s="78">
        <f t="shared" si="7"/>
        <v>0</v>
      </c>
      <c r="V44" s="79">
        <f aca="true" t="shared" si="18" ref="V44:V49">SUM($T$10+$T$8+$T$6)</f>
        <v>0</v>
      </c>
      <c r="W44" s="78">
        <f t="shared" si="8"/>
        <v>0</v>
      </c>
      <c r="X44" s="153">
        <f t="shared" si="9"/>
        <v>0</v>
      </c>
      <c r="Y44" s="261">
        <f aca="true" t="shared" si="19" ref="Y44:Y49">IF(F44=0,0,X44/F44)</f>
        <v>0</v>
      </c>
      <c r="Z44" s="261"/>
      <c r="AA44" s="146" t="str">
        <f aca="true" t="shared" si="20" ref="AA44:AA49">+G44</f>
        <v>sf</v>
      </c>
      <c r="AB44" s="13"/>
    </row>
    <row r="45" spans="1:28" ht="15" customHeight="1" thickBot="1">
      <c r="A45" s="82">
        <v>22</v>
      </c>
      <c r="B45" s="273"/>
      <c r="C45" s="263"/>
      <c r="D45" s="263"/>
      <c r="E45" s="263"/>
      <c r="F45" s="94">
        <v>0</v>
      </c>
      <c r="G45" s="95" t="s">
        <v>21</v>
      </c>
      <c r="H45" s="73">
        <v>0</v>
      </c>
      <c r="I45" s="74" t="s">
        <v>22</v>
      </c>
      <c r="J45" s="75">
        <f t="shared" si="17"/>
        <v>0</v>
      </c>
      <c r="K45" s="76">
        <v>0</v>
      </c>
      <c r="L45" s="77">
        <f t="shared" si="11"/>
        <v>0</v>
      </c>
      <c r="M45" s="73">
        <v>0</v>
      </c>
      <c r="N45" s="84" t="s">
        <v>21</v>
      </c>
      <c r="O45" s="76">
        <v>0</v>
      </c>
      <c r="P45" s="77">
        <f t="shared" si="12"/>
        <v>0</v>
      </c>
      <c r="Q45" s="73">
        <v>0</v>
      </c>
      <c r="R45" s="84" t="s">
        <v>21</v>
      </c>
      <c r="S45" s="76">
        <v>0</v>
      </c>
      <c r="T45" s="77">
        <f t="shared" si="13"/>
        <v>0</v>
      </c>
      <c r="U45" s="78">
        <f t="shared" si="7"/>
        <v>0</v>
      </c>
      <c r="V45" s="79">
        <f t="shared" si="18"/>
        <v>0</v>
      </c>
      <c r="W45" s="78">
        <f t="shared" si="8"/>
        <v>0</v>
      </c>
      <c r="X45" s="153">
        <f t="shared" si="9"/>
        <v>0</v>
      </c>
      <c r="Y45" s="261">
        <f t="shared" si="19"/>
        <v>0</v>
      </c>
      <c r="Z45" s="261"/>
      <c r="AA45" s="146" t="str">
        <f t="shared" si="20"/>
        <v>sf</v>
      </c>
      <c r="AB45" s="13"/>
    </row>
    <row r="46" spans="1:28" ht="15" customHeight="1" thickBot="1">
      <c r="A46" s="82">
        <v>23</v>
      </c>
      <c r="B46" s="273"/>
      <c r="C46" s="263"/>
      <c r="D46" s="263"/>
      <c r="E46" s="263"/>
      <c r="F46" s="94">
        <v>0</v>
      </c>
      <c r="G46" s="95" t="s">
        <v>21</v>
      </c>
      <c r="H46" s="73">
        <v>0</v>
      </c>
      <c r="I46" s="74" t="s">
        <v>22</v>
      </c>
      <c r="J46" s="75">
        <f t="shared" si="17"/>
        <v>0</v>
      </c>
      <c r="K46" s="76">
        <v>0</v>
      </c>
      <c r="L46" s="77">
        <f t="shared" si="11"/>
        <v>0</v>
      </c>
      <c r="M46" s="73">
        <v>0</v>
      </c>
      <c r="N46" s="84" t="s">
        <v>21</v>
      </c>
      <c r="O46" s="76">
        <v>0</v>
      </c>
      <c r="P46" s="77">
        <f t="shared" si="12"/>
        <v>0</v>
      </c>
      <c r="Q46" s="73">
        <v>0</v>
      </c>
      <c r="R46" s="84" t="s">
        <v>21</v>
      </c>
      <c r="S46" s="76">
        <v>0</v>
      </c>
      <c r="T46" s="77">
        <f t="shared" si="13"/>
        <v>0</v>
      </c>
      <c r="U46" s="78">
        <f t="shared" si="7"/>
        <v>0</v>
      </c>
      <c r="V46" s="79">
        <f t="shared" si="18"/>
        <v>0</v>
      </c>
      <c r="W46" s="78">
        <f t="shared" si="8"/>
        <v>0</v>
      </c>
      <c r="X46" s="153">
        <f t="shared" si="9"/>
        <v>0</v>
      </c>
      <c r="Y46" s="261">
        <f t="shared" si="19"/>
        <v>0</v>
      </c>
      <c r="Z46" s="261"/>
      <c r="AA46" s="146" t="str">
        <f t="shared" si="20"/>
        <v>sf</v>
      </c>
      <c r="AB46" s="13"/>
    </row>
    <row r="47" spans="1:28" ht="15" customHeight="1" thickBot="1">
      <c r="A47" s="82">
        <v>24</v>
      </c>
      <c r="B47" s="273"/>
      <c r="C47" s="263"/>
      <c r="D47" s="263"/>
      <c r="E47" s="263"/>
      <c r="F47" s="94">
        <v>0</v>
      </c>
      <c r="G47" s="95" t="s">
        <v>21</v>
      </c>
      <c r="H47" s="73">
        <v>0</v>
      </c>
      <c r="I47" s="74" t="s">
        <v>22</v>
      </c>
      <c r="J47" s="75">
        <f t="shared" si="17"/>
        <v>0</v>
      </c>
      <c r="K47" s="76">
        <v>0</v>
      </c>
      <c r="L47" s="77">
        <f t="shared" si="11"/>
        <v>0</v>
      </c>
      <c r="M47" s="73">
        <v>0</v>
      </c>
      <c r="N47" s="84" t="s">
        <v>21</v>
      </c>
      <c r="O47" s="76">
        <v>0</v>
      </c>
      <c r="P47" s="77">
        <f t="shared" si="12"/>
        <v>0</v>
      </c>
      <c r="Q47" s="73">
        <v>0</v>
      </c>
      <c r="R47" s="84" t="s">
        <v>21</v>
      </c>
      <c r="S47" s="76">
        <v>0</v>
      </c>
      <c r="T47" s="77">
        <f t="shared" si="13"/>
        <v>0</v>
      </c>
      <c r="U47" s="78">
        <f t="shared" si="7"/>
        <v>0</v>
      </c>
      <c r="V47" s="79">
        <f t="shared" si="18"/>
        <v>0</v>
      </c>
      <c r="W47" s="78">
        <f t="shared" si="8"/>
        <v>0</v>
      </c>
      <c r="X47" s="153">
        <f t="shared" si="9"/>
        <v>0</v>
      </c>
      <c r="Y47" s="261">
        <f t="shared" si="19"/>
        <v>0</v>
      </c>
      <c r="Z47" s="261"/>
      <c r="AA47" s="146" t="str">
        <f t="shared" si="20"/>
        <v>sf</v>
      </c>
      <c r="AB47" s="13"/>
    </row>
    <row r="48" spans="1:28" ht="15" customHeight="1" thickBot="1">
      <c r="A48" s="82">
        <v>25</v>
      </c>
      <c r="B48" s="273"/>
      <c r="C48" s="263"/>
      <c r="D48" s="263"/>
      <c r="E48" s="263"/>
      <c r="F48" s="94">
        <v>0</v>
      </c>
      <c r="G48" s="95" t="s">
        <v>21</v>
      </c>
      <c r="H48" s="73">
        <v>0</v>
      </c>
      <c r="I48" s="74" t="s">
        <v>22</v>
      </c>
      <c r="J48" s="75">
        <f t="shared" si="17"/>
        <v>0</v>
      </c>
      <c r="K48" s="76">
        <v>0</v>
      </c>
      <c r="L48" s="77">
        <f t="shared" si="11"/>
        <v>0</v>
      </c>
      <c r="M48" s="73">
        <v>0</v>
      </c>
      <c r="N48" s="84" t="s">
        <v>21</v>
      </c>
      <c r="O48" s="76">
        <v>0</v>
      </c>
      <c r="P48" s="77">
        <f t="shared" si="12"/>
        <v>0</v>
      </c>
      <c r="Q48" s="73">
        <v>0</v>
      </c>
      <c r="R48" s="84" t="s">
        <v>21</v>
      </c>
      <c r="S48" s="76">
        <v>0</v>
      </c>
      <c r="T48" s="77">
        <f t="shared" si="13"/>
        <v>0</v>
      </c>
      <c r="U48" s="78">
        <f t="shared" si="7"/>
        <v>0</v>
      </c>
      <c r="V48" s="79">
        <f t="shared" si="18"/>
        <v>0</v>
      </c>
      <c r="W48" s="78">
        <f t="shared" si="8"/>
        <v>0</v>
      </c>
      <c r="X48" s="153">
        <f t="shared" si="9"/>
        <v>0</v>
      </c>
      <c r="Y48" s="261">
        <f t="shared" si="19"/>
        <v>0</v>
      </c>
      <c r="Z48" s="261"/>
      <c r="AA48" s="146" t="str">
        <f t="shared" si="20"/>
        <v>sf</v>
      </c>
      <c r="AB48" s="13"/>
    </row>
    <row r="49" spans="1:28" ht="15" customHeight="1" thickBot="1">
      <c r="A49" s="82">
        <v>26</v>
      </c>
      <c r="B49" s="273"/>
      <c r="C49" s="263"/>
      <c r="D49" s="263"/>
      <c r="E49" s="263"/>
      <c r="F49" s="94">
        <v>0</v>
      </c>
      <c r="G49" s="95" t="s">
        <v>21</v>
      </c>
      <c r="H49" s="73">
        <v>0</v>
      </c>
      <c r="I49" s="74" t="s">
        <v>22</v>
      </c>
      <c r="J49" s="75">
        <f t="shared" si="17"/>
        <v>0</v>
      </c>
      <c r="K49" s="76">
        <v>0</v>
      </c>
      <c r="L49" s="77">
        <f t="shared" si="11"/>
        <v>0</v>
      </c>
      <c r="M49" s="73">
        <v>0</v>
      </c>
      <c r="N49" s="84" t="s">
        <v>21</v>
      </c>
      <c r="O49" s="76">
        <v>0</v>
      </c>
      <c r="P49" s="77">
        <f>O49*M49</f>
        <v>0</v>
      </c>
      <c r="Q49" s="73">
        <v>0</v>
      </c>
      <c r="R49" s="84" t="s">
        <v>21</v>
      </c>
      <c r="S49" s="76">
        <v>0</v>
      </c>
      <c r="T49" s="77">
        <f t="shared" si="13"/>
        <v>0</v>
      </c>
      <c r="U49" s="78">
        <f t="shared" si="7"/>
        <v>0</v>
      </c>
      <c r="V49" s="79">
        <f t="shared" si="18"/>
        <v>0</v>
      </c>
      <c r="W49" s="78">
        <f t="shared" si="8"/>
        <v>0</v>
      </c>
      <c r="X49" s="153">
        <f t="shared" si="9"/>
        <v>0</v>
      </c>
      <c r="Y49" s="277">
        <f t="shared" si="19"/>
        <v>0</v>
      </c>
      <c r="Z49" s="277"/>
      <c r="AA49" s="146" t="str">
        <f t="shared" si="20"/>
        <v>sf</v>
      </c>
      <c r="AB49" s="62"/>
    </row>
    <row r="50" spans="1:28" ht="15" customHeight="1" thickBot="1">
      <c r="A50" s="285" t="s">
        <v>8</v>
      </c>
      <c r="B50" s="286"/>
      <c r="C50" s="286"/>
      <c r="D50" s="286"/>
      <c r="E50" s="286"/>
      <c r="F50" s="286"/>
      <c r="G50" s="287"/>
      <c r="H50" s="135"/>
      <c r="I50" s="136"/>
      <c r="J50" s="291" t="s">
        <v>158</v>
      </c>
      <c r="K50" s="291"/>
      <c r="L50" s="181">
        <f>SUM(L22:L49)</f>
        <v>1E-06</v>
      </c>
      <c r="M50" s="292" t="s">
        <v>157</v>
      </c>
      <c r="N50" s="291"/>
      <c r="O50" s="291"/>
      <c r="P50" s="183">
        <f>SUM(P22:P49)</f>
        <v>0</v>
      </c>
      <c r="Q50" s="292" t="s">
        <v>156</v>
      </c>
      <c r="R50" s="291"/>
      <c r="S50" s="291"/>
      <c r="T50" s="183">
        <f>SUM(T22:T49)</f>
        <v>0</v>
      </c>
      <c r="U50" s="278" t="s">
        <v>161</v>
      </c>
      <c r="V50" s="279"/>
      <c r="W50" s="147">
        <f>SUM(W22:W49)</f>
        <v>0</v>
      </c>
      <c r="X50" s="183">
        <f>SUM(X22:X49)</f>
        <v>1E-06</v>
      </c>
      <c r="Y50" s="139" t="s">
        <v>160</v>
      </c>
      <c r="Z50" s="140"/>
      <c r="AA50" s="141"/>
      <c r="AB50" s="63"/>
    </row>
    <row r="51" spans="1:28" ht="15" customHeight="1" thickBot="1">
      <c r="A51" s="288"/>
      <c r="B51" s="289"/>
      <c r="C51" s="289"/>
      <c r="D51" s="289"/>
      <c r="E51" s="289"/>
      <c r="F51" s="289"/>
      <c r="G51" s="290"/>
      <c r="H51" s="137"/>
      <c r="I51" s="138"/>
      <c r="J51" s="276" t="s">
        <v>144</v>
      </c>
      <c r="K51" s="276"/>
      <c r="L51" s="182">
        <f>IF(T12="Yes",SUM(L22:L49)*W51,0)</f>
        <v>0</v>
      </c>
      <c r="M51" s="275" t="s">
        <v>145</v>
      </c>
      <c r="N51" s="276"/>
      <c r="O51" s="276"/>
      <c r="P51" s="183">
        <f>IF(W12="Yes",SUM(P22:P49)*W51,0)</f>
        <v>0</v>
      </c>
      <c r="Q51" s="275" t="s">
        <v>146</v>
      </c>
      <c r="R51" s="276"/>
      <c r="S51" s="276"/>
      <c r="T51" s="183">
        <f>IF(X12="Yes",SUM(T22:T49)*W51,0)</f>
        <v>0</v>
      </c>
      <c r="U51" s="121" t="s">
        <v>166</v>
      </c>
      <c r="V51" s="150"/>
      <c r="W51" s="151">
        <f>X6+X8+X10</f>
        <v>0</v>
      </c>
      <c r="X51" s="183">
        <f>+T51+P51+L51</f>
        <v>0</v>
      </c>
      <c r="Y51" s="142" t="s">
        <v>165</v>
      </c>
      <c r="Z51" s="142"/>
      <c r="AA51" s="149"/>
      <c r="AB51" s="3"/>
    </row>
    <row r="52" spans="1:14" ht="15" customHeight="1" thickBot="1">
      <c r="A52" s="13"/>
      <c r="B52" s="13"/>
      <c r="C52" s="13"/>
      <c r="D52" s="13"/>
      <c r="E52" s="13"/>
      <c r="F52" s="13"/>
      <c r="G52" s="13"/>
      <c r="H52" s="13"/>
      <c r="I52" s="54"/>
      <c r="J52" s="13"/>
      <c r="K52" s="54"/>
      <c r="L52" s="54"/>
      <c r="M52" s="54"/>
      <c r="N52" s="17"/>
    </row>
    <row r="53" spans="1:27" ht="15" customHeight="1" thickBot="1">
      <c r="A53" s="282" t="s">
        <v>162</v>
      </c>
      <c r="B53" s="283"/>
      <c r="C53" s="283"/>
      <c r="D53" s="283"/>
      <c r="E53" s="283"/>
      <c r="F53" s="283"/>
      <c r="G53" s="283"/>
      <c r="H53" s="284"/>
      <c r="I53" s="13"/>
      <c r="J53" s="282" t="s">
        <v>163</v>
      </c>
      <c r="K53" s="283"/>
      <c r="L53" s="283"/>
      <c r="M53" s="283"/>
      <c r="N53" s="283"/>
      <c r="O53" s="283"/>
      <c r="P53" s="284"/>
      <c r="R53" s="282" t="s">
        <v>164</v>
      </c>
      <c r="S53" s="283"/>
      <c r="T53" s="283"/>
      <c r="U53" s="283"/>
      <c r="V53" s="283"/>
      <c r="W53" s="284"/>
      <c r="Y53" s="208" t="s">
        <v>92</v>
      </c>
      <c r="Z53" s="209"/>
      <c r="AA53" s="210"/>
    </row>
    <row r="54" spans="1:27" ht="15" customHeight="1" thickBot="1">
      <c r="A54" s="224" t="s">
        <v>134</v>
      </c>
      <c r="B54" s="226"/>
      <c r="C54" s="128"/>
      <c r="D54" s="119" t="s">
        <v>112</v>
      </c>
      <c r="E54" s="119"/>
      <c r="F54" s="119"/>
      <c r="G54" s="119"/>
      <c r="H54" s="129"/>
      <c r="I54" s="27"/>
      <c r="J54" s="179" t="s">
        <v>200</v>
      </c>
      <c r="K54" s="17"/>
      <c r="L54" s="54"/>
      <c r="M54" s="54"/>
      <c r="N54" s="54"/>
      <c r="O54" s="54"/>
      <c r="P54" s="177"/>
      <c r="R54" s="338" t="s">
        <v>177</v>
      </c>
      <c r="S54" s="339"/>
      <c r="T54" s="339"/>
      <c r="U54" s="340"/>
      <c r="V54" s="280">
        <f>ROUND(X51+X50,0)</f>
        <v>0</v>
      </c>
      <c r="W54" s="281"/>
      <c r="Y54" s="97" t="s">
        <v>94</v>
      </c>
      <c r="Z54" s="334"/>
      <c r="AA54" s="335"/>
    </row>
    <row r="55" spans="1:28" ht="15" customHeight="1" thickBot="1">
      <c r="A55" s="300" t="s">
        <v>190</v>
      </c>
      <c r="B55" s="301"/>
      <c r="C55" s="302" t="s">
        <v>202</v>
      </c>
      <c r="D55" s="303"/>
      <c r="E55" s="303"/>
      <c r="F55" s="303"/>
      <c r="G55" s="303"/>
      <c r="H55" s="304"/>
      <c r="I55" s="123"/>
      <c r="J55" s="343" t="s">
        <v>199</v>
      </c>
      <c r="K55" s="344"/>
      <c r="L55" s="344"/>
      <c r="M55" s="344"/>
      <c r="N55" s="344"/>
      <c r="O55" s="344"/>
      <c r="P55" s="345"/>
      <c r="R55" s="159"/>
      <c r="S55" s="326" t="s">
        <v>29</v>
      </c>
      <c r="T55" s="326"/>
      <c r="U55" s="327"/>
      <c r="V55" s="280">
        <f>ROUND(W50+T50+T51+P50+P51+L50+L51,0)</f>
        <v>0</v>
      </c>
      <c r="W55" s="281"/>
      <c r="Y55" s="98"/>
      <c r="Z55" s="336"/>
      <c r="AA55" s="337"/>
      <c r="AB55" s="64"/>
    </row>
    <row r="56" spans="1:27" ht="15" customHeight="1" thickBot="1">
      <c r="A56" s="305" t="s">
        <v>96</v>
      </c>
      <c r="B56" s="306"/>
      <c r="C56" s="100" t="s">
        <v>26</v>
      </c>
      <c r="D56" s="100" t="s">
        <v>23</v>
      </c>
      <c r="E56" s="100" t="s">
        <v>24</v>
      </c>
      <c r="F56" s="100" t="s">
        <v>118</v>
      </c>
      <c r="G56" s="52" t="s">
        <v>25</v>
      </c>
      <c r="H56" s="101" t="s">
        <v>119</v>
      </c>
      <c r="I56" s="3"/>
      <c r="J56" s="121" t="s">
        <v>97</v>
      </c>
      <c r="K56" s="12"/>
      <c r="L56" s="91" t="s">
        <v>198</v>
      </c>
      <c r="M56" s="91" t="s">
        <v>99</v>
      </c>
      <c r="N56" s="91" t="s">
        <v>98</v>
      </c>
      <c r="O56" s="91" t="s">
        <v>101</v>
      </c>
      <c r="P56" s="91" t="s">
        <v>5</v>
      </c>
      <c r="U56" s="100" t="s">
        <v>197</v>
      </c>
      <c r="V56" s="280">
        <f>+V54-V55</f>
        <v>0</v>
      </c>
      <c r="W56" s="281"/>
      <c r="Y56" s="99" t="s">
        <v>95</v>
      </c>
      <c r="Z56" s="334"/>
      <c r="AA56" s="335"/>
    </row>
    <row r="57" spans="1:27" ht="15" customHeight="1" thickBot="1">
      <c r="A57" s="35" t="s">
        <v>142</v>
      </c>
      <c r="B57" s="36"/>
      <c r="C57" s="20">
        <v>0</v>
      </c>
      <c r="D57" s="21">
        <v>0</v>
      </c>
      <c r="E57" s="21">
        <v>0</v>
      </c>
      <c r="F57" s="104">
        <f>SUM(D57+E57)*$H$83</f>
        <v>0</v>
      </c>
      <c r="G57" s="120">
        <f>SUM(D57:F57)</f>
        <v>0</v>
      </c>
      <c r="H57" s="105">
        <f>C57*G57</f>
        <v>0</v>
      </c>
      <c r="I57" s="3"/>
      <c r="J57" s="192" t="s">
        <v>148</v>
      </c>
      <c r="K57" s="17"/>
      <c r="L57" s="17"/>
      <c r="M57" s="17"/>
      <c r="N57" s="17"/>
      <c r="O57" s="17"/>
      <c r="P57" s="193"/>
      <c r="R57" s="310" t="s">
        <v>180</v>
      </c>
      <c r="S57" s="308"/>
      <c r="T57" s="308"/>
      <c r="U57" s="308"/>
      <c r="V57" s="308"/>
      <c r="W57" s="309"/>
      <c r="Y57" s="98"/>
      <c r="Z57" s="336"/>
      <c r="AA57" s="337"/>
    </row>
    <row r="58" spans="1:27" ht="15" customHeight="1" thickBot="1">
      <c r="A58" s="9"/>
      <c r="B58" s="3"/>
      <c r="C58" s="3"/>
      <c r="D58" s="3"/>
      <c r="E58" s="3"/>
      <c r="F58" s="3"/>
      <c r="G58" s="3"/>
      <c r="H58" s="18"/>
      <c r="J58" s="9"/>
      <c r="K58" s="3"/>
      <c r="L58" s="134"/>
      <c r="M58" s="96">
        <v>0</v>
      </c>
      <c r="N58" s="20">
        <v>0</v>
      </c>
      <c r="O58" s="20" t="s">
        <v>100</v>
      </c>
      <c r="P58" s="92">
        <f>N58*M58</f>
        <v>0</v>
      </c>
      <c r="R58" s="295" t="s">
        <v>181</v>
      </c>
      <c r="S58" s="296"/>
      <c r="T58" s="297"/>
      <c r="U58" s="30">
        <f>+'Item 1 '!U58</f>
        <v>0</v>
      </c>
      <c r="V58" s="330">
        <f>SUM(V54*U58)</f>
        <v>0</v>
      </c>
      <c r="W58" s="299"/>
      <c r="Y58" s="99" t="s">
        <v>93</v>
      </c>
      <c r="Z58" s="334"/>
      <c r="AA58" s="335"/>
    </row>
    <row r="59" spans="1:27" ht="15" customHeight="1" thickBot="1">
      <c r="A59" s="35" t="s">
        <v>137</v>
      </c>
      <c r="B59" s="36"/>
      <c r="C59" s="20">
        <v>0</v>
      </c>
      <c r="D59" s="21">
        <v>0</v>
      </c>
      <c r="E59" s="21">
        <v>0</v>
      </c>
      <c r="F59" s="104">
        <f>SUM(D59+E59)*$H$83</f>
        <v>0</v>
      </c>
      <c r="G59" s="120">
        <f>SUM(D59:F59)</f>
        <v>0</v>
      </c>
      <c r="H59" s="105">
        <f>C59*G59</f>
        <v>0</v>
      </c>
      <c r="J59" s="9"/>
      <c r="K59" s="3"/>
      <c r="L59" s="134"/>
      <c r="M59" s="96">
        <v>0</v>
      </c>
      <c r="N59" s="20">
        <v>0</v>
      </c>
      <c r="O59" s="20" t="s">
        <v>100</v>
      </c>
      <c r="P59" s="92">
        <f>N59*M59</f>
        <v>0</v>
      </c>
      <c r="S59" s="317" t="s">
        <v>1</v>
      </c>
      <c r="T59" s="318"/>
      <c r="U59" s="28">
        <f>SUM(U58)</f>
        <v>0</v>
      </c>
      <c r="V59" s="293">
        <f>SUM(V58)</f>
        <v>0</v>
      </c>
      <c r="W59" s="294"/>
      <c r="Y59" s="98"/>
      <c r="Z59" s="336"/>
      <c r="AA59" s="337"/>
    </row>
    <row r="60" spans="1:16" ht="15" customHeight="1" thickBot="1">
      <c r="A60" s="23"/>
      <c r="B60" s="13"/>
      <c r="C60" s="13"/>
      <c r="D60" s="13"/>
      <c r="E60" s="13"/>
      <c r="F60" s="3"/>
      <c r="G60" s="13"/>
      <c r="H60" s="18"/>
      <c r="J60" s="9"/>
      <c r="K60" s="3"/>
      <c r="L60" s="134"/>
      <c r="M60" s="96">
        <v>0</v>
      </c>
      <c r="N60" s="20">
        <v>0</v>
      </c>
      <c r="O60" s="20" t="s">
        <v>100</v>
      </c>
      <c r="P60" s="92">
        <f>N60*M60</f>
        <v>0</v>
      </c>
    </row>
    <row r="61" spans="1:27" ht="15" customHeight="1" thickBot="1">
      <c r="A61" s="35" t="s">
        <v>136</v>
      </c>
      <c r="B61" s="36"/>
      <c r="C61" s="20">
        <v>0</v>
      </c>
      <c r="D61" s="21">
        <v>0</v>
      </c>
      <c r="E61" s="21">
        <v>0</v>
      </c>
      <c r="F61" s="104">
        <f>SUM(D61+E61)*$H$83</f>
        <v>0</v>
      </c>
      <c r="G61" s="120">
        <f>SUM(D61:F61)</f>
        <v>0</v>
      </c>
      <c r="H61" s="105">
        <f>C61*G61</f>
        <v>0</v>
      </c>
      <c r="J61" s="9"/>
      <c r="K61" s="3"/>
      <c r="L61" s="134"/>
      <c r="M61" s="96">
        <v>0</v>
      </c>
      <c r="N61" s="20">
        <v>0</v>
      </c>
      <c r="O61" s="20" t="s">
        <v>100</v>
      </c>
      <c r="P61" s="92">
        <f>N61*M61</f>
        <v>0</v>
      </c>
      <c r="R61" s="307" t="s">
        <v>10</v>
      </c>
      <c r="S61" s="308"/>
      <c r="T61" s="308"/>
      <c r="U61" s="308"/>
      <c r="V61" s="308"/>
      <c r="W61" s="309"/>
      <c r="Y61" s="208" t="s">
        <v>92</v>
      </c>
      <c r="Z61" s="209"/>
      <c r="AA61" s="210"/>
    </row>
    <row r="62" spans="1:27" ht="15" customHeight="1" thickBot="1">
      <c r="A62" s="23"/>
      <c r="B62" s="36"/>
      <c r="C62" s="13"/>
      <c r="D62" s="37"/>
      <c r="E62" s="13"/>
      <c r="F62" s="3"/>
      <c r="G62" s="13"/>
      <c r="H62" s="108"/>
      <c r="J62" s="9"/>
      <c r="K62" s="3"/>
      <c r="L62" s="134"/>
      <c r="M62" s="96">
        <v>0</v>
      </c>
      <c r="N62" s="20">
        <v>0</v>
      </c>
      <c r="O62" s="20" t="s">
        <v>100</v>
      </c>
      <c r="P62" s="196">
        <f>N62*M62</f>
        <v>0</v>
      </c>
      <c r="R62" s="295" t="s">
        <v>170</v>
      </c>
      <c r="S62" s="296"/>
      <c r="T62" s="297"/>
      <c r="U62" s="29">
        <f>+'Item 1 '!U62</f>
        <v>0</v>
      </c>
      <c r="V62" s="298">
        <f>SUM(V59+V54)*U62</f>
        <v>0</v>
      </c>
      <c r="W62" s="299"/>
      <c r="Y62" s="97" t="s">
        <v>94</v>
      </c>
      <c r="Z62" s="334"/>
      <c r="AA62" s="335"/>
    </row>
    <row r="63" spans="1:27" ht="15" customHeight="1" thickBot="1">
      <c r="A63" s="35" t="s">
        <v>203</v>
      </c>
      <c r="B63" s="36"/>
      <c r="C63" s="20">
        <v>0</v>
      </c>
      <c r="D63" s="21">
        <v>0</v>
      </c>
      <c r="E63" s="21">
        <v>0</v>
      </c>
      <c r="F63" s="104">
        <f>SUM(D63+E63)*$H$83</f>
        <v>0</v>
      </c>
      <c r="G63" s="120">
        <f>SUM(D63:F63)</f>
        <v>0</v>
      </c>
      <c r="H63" s="105">
        <f>C63*G63</f>
        <v>0</v>
      </c>
      <c r="J63" s="9"/>
      <c r="K63" s="3"/>
      <c r="L63" s="15"/>
      <c r="M63" s="3"/>
      <c r="N63" s="176"/>
      <c r="O63" s="176" t="s">
        <v>5</v>
      </c>
      <c r="P63" s="194">
        <f>SUM(P58:P62)</f>
        <v>0</v>
      </c>
      <c r="S63" s="317" t="s">
        <v>1</v>
      </c>
      <c r="T63" s="318"/>
      <c r="U63" s="28">
        <f>SUM(U62)</f>
        <v>0</v>
      </c>
      <c r="V63" s="293">
        <f>SUM(V62)</f>
        <v>0</v>
      </c>
      <c r="W63" s="294"/>
      <c r="Y63" s="98"/>
      <c r="Z63" s="336"/>
      <c r="AA63" s="337"/>
    </row>
    <row r="64" spans="1:27" ht="15" customHeight="1" thickBot="1">
      <c r="A64" s="35"/>
      <c r="B64" s="3"/>
      <c r="C64" s="3"/>
      <c r="D64" s="19"/>
      <c r="E64" s="19"/>
      <c r="F64" s="3"/>
      <c r="G64" s="16"/>
      <c r="H64" s="108"/>
      <c r="J64" s="93" t="s">
        <v>149</v>
      </c>
      <c r="K64" s="3"/>
      <c r="L64" s="15"/>
      <c r="M64" s="15"/>
      <c r="N64" s="15"/>
      <c r="O64" s="3"/>
      <c r="P64" s="10"/>
      <c r="Y64" s="99" t="s">
        <v>95</v>
      </c>
      <c r="Z64" s="334"/>
      <c r="AA64" s="335"/>
    </row>
    <row r="65" spans="1:27" ht="15" customHeight="1" thickBot="1">
      <c r="A65" s="35" t="s">
        <v>138</v>
      </c>
      <c r="B65" s="36"/>
      <c r="C65" s="20">
        <v>0</v>
      </c>
      <c r="D65" s="21">
        <v>0</v>
      </c>
      <c r="E65" s="21">
        <v>0</v>
      </c>
      <c r="F65" s="104">
        <f>SUM(D65+E65)*$H$83</f>
        <v>0</v>
      </c>
      <c r="G65" s="120">
        <f>SUM(D65:F65)</f>
        <v>0</v>
      </c>
      <c r="H65" s="105">
        <f>C65*G65</f>
        <v>0</v>
      </c>
      <c r="J65" s="9"/>
      <c r="K65" s="3"/>
      <c r="L65" s="134"/>
      <c r="M65" s="96">
        <v>0</v>
      </c>
      <c r="N65" s="20">
        <v>0</v>
      </c>
      <c r="O65" s="20" t="s">
        <v>100</v>
      </c>
      <c r="P65" s="92">
        <f>N65*M65</f>
        <v>0</v>
      </c>
      <c r="R65" s="307" t="s">
        <v>49</v>
      </c>
      <c r="S65" s="308"/>
      <c r="T65" s="308"/>
      <c r="U65" s="308"/>
      <c r="V65" s="308"/>
      <c r="W65" s="309"/>
      <c r="Y65" s="98"/>
      <c r="Z65" s="336"/>
      <c r="AA65" s="337"/>
    </row>
    <row r="66" spans="1:27" ht="15" customHeight="1">
      <c r="A66" s="9"/>
      <c r="B66" s="3"/>
      <c r="C66" s="3"/>
      <c r="D66" s="19"/>
      <c r="E66" s="19"/>
      <c r="F66" s="3"/>
      <c r="G66" s="16"/>
      <c r="H66" s="108"/>
      <c r="J66" s="9"/>
      <c r="K66" s="3"/>
      <c r="L66" s="134"/>
      <c r="M66" s="96">
        <v>0</v>
      </c>
      <c r="N66" s="20">
        <v>0</v>
      </c>
      <c r="O66" s="20" t="s">
        <v>100</v>
      </c>
      <c r="P66" s="92">
        <f>N66*M66</f>
        <v>0</v>
      </c>
      <c r="R66" s="312" t="s">
        <v>173</v>
      </c>
      <c r="S66" s="313"/>
      <c r="T66" s="314"/>
      <c r="U66" s="33">
        <f>+'Item 1 '!U66</f>
        <v>0</v>
      </c>
      <c r="V66" s="319">
        <f>SUM(V63+V59+V54)*U66</f>
        <v>0</v>
      </c>
      <c r="W66" s="320"/>
      <c r="Y66" s="99" t="s">
        <v>93</v>
      </c>
      <c r="Z66" s="334"/>
      <c r="AA66" s="335"/>
    </row>
    <row r="67" spans="1:27" ht="15" customHeight="1" thickBot="1">
      <c r="A67" s="35" t="s">
        <v>141</v>
      </c>
      <c r="B67" s="36"/>
      <c r="C67" s="20">
        <v>0</v>
      </c>
      <c r="D67" s="21">
        <v>0</v>
      </c>
      <c r="E67" s="21">
        <v>0</v>
      </c>
      <c r="F67" s="104">
        <f>SUM(D67+E67)*$H$83</f>
        <v>0</v>
      </c>
      <c r="G67" s="120">
        <f>SUM(D67:F67)</f>
        <v>0</v>
      </c>
      <c r="H67" s="105">
        <f>C67*G67</f>
        <v>0</v>
      </c>
      <c r="J67" s="9"/>
      <c r="K67" s="3"/>
      <c r="L67" s="134"/>
      <c r="M67" s="96">
        <v>0</v>
      </c>
      <c r="N67" s="20">
        <v>0</v>
      </c>
      <c r="O67" s="20" t="s">
        <v>100</v>
      </c>
      <c r="P67" s="92">
        <f>N67*M67</f>
        <v>0</v>
      </c>
      <c r="R67" s="331" t="s">
        <v>174</v>
      </c>
      <c r="S67" s="332"/>
      <c r="T67" s="333"/>
      <c r="U67" s="33">
        <f>+'Item 1 '!U67</f>
        <v>0</v>
      </c>
      <c r="V67" s="319">
        <f>SUM(V63+V59+V54)*U67</f>
        <v>0</v>
      </c>
      <c r="W67" s="320"/>
      <c r="Y67" s="98"/>
      <c r="Z67" s="336"/>
      <c r="AA67" s="337"/>
    </row>
    <row r="68" spans="1:23" ht="15" customHeight="1" thickBot="1">
      <c r="A68" s="9"/>
      <c r="B68" s="3"/>
      <c r="C68" s="3"/>
      <c r="D68" s="19"/>
      <c r="E68" s="19"/>
      <c r="F68" s="3"/>
      <c r="G68" s="16"/>
      <c r="H68" s="108"/>
      <c r="J68" s="9"/>
      <c r="K68" s="3"/>
      <c r="L68" s="134"/>
      <c r="M68" s="96">
        <v>0</v>
      </c>
      <c r="N68" s="20">
        <v>0</v>
      </c>
      <c r="O68" s="20" t="s">
        <v>100</v>
      </c>
      <c r="P68" s="92">
        <f>N68*M68</f>
        <v>0</v>
      </c>
      <c r="R68" s="321" t="s">
        <v>175</v>
      </c>
      <c r="S68" s="322"/>
      <c r="T68" s="323"/>
      <c r="U68" s="34">
        <f>+'Item 1 '!U68</f>
        <v>0</v>
      </c>
      <c r="V68" s="324">
        <f>SUM(V63+V59+V54)*U68</f>
        <v>0</v>
      </c>
      <c r="W68" s="325"/>
    </row>
    <row r="69" spans="1:27" ht="15" customHeight="1" thickBot="1">
      <c r="A69" s="35" t="s">
        <v>139</v>
      </c>
      <c r="B69" s="36"/>
      <c r="C69" s="20">
        <v>0</v>
      </c>
      <c r="D69" s="21">
        <v>0</v>
      </c>
      <c r="E69" s="21">
        <v>0</v>
      </c>
      <c r="F69" s="104">
        <f>SUM(D69+E69)*$H$83</f>
        <v>0</v>
      </c>
      <c r="G69" s="120">
        <f>SUM(D69:F69)</f>
        <v>0</v>
      </c>
      <c r="H69" s="105">
        <f>C69*G69</f>
        <v>0</v>
      </c>
      <c r="J69" s="9"/>
      <c r="K69" s="3"/>
      <c r="L69" s="134"/>
      <c r="M69" s="96">
        <v>0</v>
      </c>
      <c r="N69" s="20">
        <v>0</v>
      </c>
      <c r="O69" s="20" t="s">
        <v>100</v>
      </c>
      <c r="P69" s="196">
        <f>N69*M69</f>
        <v>0</v>
      </c>
      <c r="S69" s="317" t="s">
        <v>1</v>
      </c>
      <c r="T69" s="318"/>
      <c r="U69" s="5">
        <f>SUM(U66:U68)</f>
        <v>0</v>
      </c>
      <c r="V69" s="293">
        <f>SUM(V66:W68)</f>
        <v>0</v>
      </c>
      <c r="W69" s="294"/>
      <c r="Y69" s="208" t="s">
        <v>92</v>
      </c>
      <c r="Z69" s="209"/>
      <c r="AA69" s="210"/>
    </row>
    <row r="70" spans="1:27" ht="15" customHeight="1" thickBot="1">
      <c r="A70" s="9"/>
      <c r="B70" s="3"/>
      <c r="C70" s="3"/>
      <c r="D70" s="19"/>
      <c r="E70" s="19"/>
      <c r="F70" s="3"/>
      <c r="G70" s="16"/>
      <c r="H70" s="108"/>
      <c r="J70" s="9"/>
      <c r="K70" s="3"/>
      <c r="L70" s="15"/>
      <c r="M70" s="3"/>
      <c r="N70" s="176"/>
      <c r="O70" s="176" t="s">
        <v>5</v>
      </c>
      <c r="P70" s="194">
        <f>SUM(P65:P69)</f>
        <v>0</v>
      </c>
      <c r="Y70" s="97" t="s">
        <v>94</v>
      </c>
      <c r="Z70" s="334"/>
      <c r="AA70" s="335"/>
    </row>
    <row r="71" spans="1:27" ht="15" customHeight="1" thickBot="1">
      <c r="A71" s="35" t="s">
        <v>140</v>
      </c>
      <c r="B71" s="36"/>
      <c r="C71" s="20">
        <v>0</v>
      </c>
      <c r="D71" s="21">
        <v>0</v>
      </c>
      <c r="E71" s="21">
        <v>0</v>
      </c>
      <c r="F71" s="104">
        <f>SUM(D71+E71)*$H$83</f>
        <v>0</v>
      </c>
      <c r="G71" s="120">
        <f>SUM(D71:F71)</f>
        <v>0</v>
      </c>
      <c r="H71" s="105">
        <f>C71*G71</f>
        <v>0</v>
      </c>
      <c r="J71" s="93" t="s">
        <v>147</v>
      </c>
      <c r="K71" s="3"/>
      <c r="L71" s="15"/>
      <c r="M71" s="3"/>
      <c r="N71" s="3"/>
      <c r="O71" s="3"/>
      <c r="P71" s="10"/>
      <c r="R71" s="307" t="s">
        <v>77</v>
      </c>
      <c r="S71" s="308"/>
      <c r="T71" s="308"/>
      <c r="U71" s="308"/>
      <c r="V71" s="308"/>
      <c r="W71" s="309"/>
      <c r="Y71" s="98"/>
      <c r="Z71" s="336"/>
      <c r="AA71" s="337"/>
    </row>
    <row r="72" spans="1:27" ht="15" customHeight="1">
      <c r="A72" s="9"/>
      <c r="B72" s="3"/>
      <c r="C72" s="3"/>
      <c r="D72" s="19"/>
      <c r="E72" s="19"/>
      <c r="F72" s="3"/>
      <c r="G72" s="16"/>
      <c r="H72" s="108"/>
      <c r="J72" s="9"/>
      <c r="K72" s="3"/>
      <c r="L72" s="134"/>
      <c r="M72" s="96">
        <v>0</v>
      </c>
      <c r="N72" s="20">
        <v>0</v>
      </c>
      <c r="O72" s="20" t="s">
        <v>100</v>
      </c>
      <c r="P72" s="92">
        <f>N72*M72</f>
        <v>0</v>
      </c>
      <c r="R72" s="312" t="s">
        <v>178</v>
      </c>
      <c r="S72" s="313"/>
      <c r="T72" s="314"/>
      <c r="U72" s="31">
        <f>+'Item 1 '!U72</f>
        <v>0</v>
      </c>
      <c r="V72" s="315">
        <f>SUM(V69+V63+V59+V54)*U72</f>
        <v>0</v>
      </c>
      <c r="W72" s="316"/>
      <c r="Y72" s="99" t="s">
        <v>95</v>
      </c>
      <c r="Z72" s="334"/>
      <c r="AA72" s="335"/>
    </row>
    <row r="73" spans="1:27" ht="15" customHeight="1" thickBot="1">
      <c r="A73" s="35" t="s">
        <v>135</v>
      </c>
      <c r="B73" s="36"/>
      <c r="C73" s="20">
        <v>0</v>
      </c>
      <c r="D73" s="21">
        <v>0</v>
      </c>
      <c r="E73" s="21">
        <v>0</v>
      </c>
      <c r="F73" s="104">
        <f>SUM(D73+E73)*$H$83</f>
        <v>0</v>
      </c>
      <c r="G73" s="120">
        <f>SUM(D73:F73)</f>
        <v>0</v>
      </c>
      <c r="H73" s="105">
        <f>C73*G73</f>
        <v>0</v>
      </c>
      <c r="J73" s="9"/>
      <c r="K73" s="3"/>
      <c r="L73" s="134"/>
      <c r="M73" s="96">
        <v>0</v>
      </c>
      <c r="N73" s="20">
        <v>0</v>
      </c>
      <c r="O73" s="20" t="s">
        <v>100</v>
      </c>
      <c r="P73" s="92">
        <f>N73*M73</f>
        <v>0</v>
      </c>
      <c r="R73" s="331" t="str">
        <f>+'Item 1 '!R73:T73</f>
        <v>Other</v>
      </c>
      <c r="S73" s="332"/>
      <c r="T73" s="333"/>
      <c r="U73" s="33">
        <f>+'Item 1 '!U73</f>
        <v>0</v>
      </c>
      <c r="V73" s="319">
        <f>SUM(V69+V63+V59+V54)*U73</f>
        <v>0</v>
      </c>
      <c r="W73" s="320"/>
      <c r="Y73" s="98"/>
      <c r="Z73" s="336"/>
      <c r="AA73" s="337"/>
    </row>
    <row r="74" spans="1:27" ht="15" customHeight="1" thickBot="1">
      <c r="A74" s="9"/>
      <c r="B74" s="3"/>
      <c r="C74" s="3"/>
      <c r="D74" s="19"/>
      <c r="E74" s="19"/>
      <c r="F74" s="3"/>
      <c r="G74" s="16"/>
      <c r="H74" s="108"/>
      <c r="J74" s="9"/>
      <c r="K74" s="3"/>
      <c r="L74" s="134"/>
      <c r="M74" s="96">
        <v>0</v>
      </c>
      <c r="N74" s="20">
        <v>0</v>
      </c>
      <c r="O74" s="20" t="s">
        <v>100</v>
      </c>
      <c r="P74" s="92">
        <f>N74*M74</f>
        <v>0</v>
      </c>
      <c r="R74" s="348">
        <f>+'Item 1 '!U74</f>
        <v>0</v>
      </c>
      <c r="S74" s="322"/>
      <c r="T74" s="323"/>
      <c r="U74" s="34">
        <f>+'Item 1 '!U74</f>
        <v>0</v>
      </c>
      <c r="V74" s="324">
        <f>SUM(V69+V63+V59+V54)*U74</f>
        <v>0</v>
      </c>
      <c r="W74" s="325"/>
      <c r="Y74" s="99" t="s">
        <v>93</v>
      </c>
      <c r="Z74" s="334"/>
      <c r="AA74" s="335"/>
    </row>
    <row r="75" spans="1:27" ht="15" customHeight="1" thickBot="1">
      <c r="A75" s="93" t="s">
        <v>182</v>
      </c>
      <c r="B75" s="3"/>
      <c r="C75" s="3"/>
      <c r="D75" s="19"/>
      <c r="E75" s="19"/>
      <c r="F75" s="3"/>
      <c r="G75" s="16"/>
      <c r="H75" s="108"/>
      <c r="J75" s="9"/>
      <c r="K75" s="3"/>
      <c r="L75" s="134"/>
      <c r="M75" s="96">
        <v>0</v>
      </c>
      <c r="N75" s="20">
        <v>0</v>
      </c>
      <c r="O75" s="20" t="s">
        <v>100</v>
      </c>
      <c r="P75" s="92">
        <f>N75*M75</f>
        <v>0</v>
      </c>
      <c r="R75" s="4"/>
      <c r="S75" s="317" t="s">
        <v>1</v>
      </c>
      <c r="T75" s="318"/>
      <c r="U75" s="5">
        <f>SUM(U72:U74)</f>
        <v>0</v>
      </c>
      <c r="V75" s="293">
        <f>SUM(V72:W74)</f>
        <v>0</v>
      </c>
      <c r="W75" s="294"/>
      <c r="Y75" s="98"/>
      <c r="Z75" s="336"/>
      <c r="AA75" s="337"/>
    </row>
    <row r="76" spans="1:16" ht="15" customHeight="1" thickBot="1">
      <c r="A76" s="9" t="s">
        <v>183</v>
      </c>
      <c r="B76" s="36"/>
      <c r="C76" s="20">
        <v>0</v>
      </c>
      <c r="D76" s="21">
        <v>0</v>
      </c>
      <c r="E76" s="21">
        <v>0</v>
      </c>
      <c r="F76" s="104">
        <f>SUM(D76+E76)*$H$83</f>
        <v>0</v>
      </c>
      <c r="G76" s="120">
        <f>SUM(D76:F76)</f>
        <v>0</v>
      </c>
      <c r="H76" s="105">
        <f>C76*G76</f>
        <v>0</v>
      </c>
      <c r="J76" s="9"/>
      <c r="K76" s="3"/>
      <c r="L76" s="134"/>
      <c r="M76" s="96">
        <v>0</v>
      </c>
      <c r="N76" s="20">
        <v>0</v>
      </c>
      <c r="O76" s="20" t="s">
        <v>100</v>
      </c>
      <c r="P76" s="196">
        <f>N76*M76</f>
        <v>0</v>
      </c>
    </row>
    <row r="77" spans="1:27" ht="15" customHeight="1" thickBot="1">
      <c r="A77" s="9" t="s">
        <v>136</v>
      </c>
      <c r="B77" s="3"/>
      <c r="C77" s="20">
        <v>0</v>
      </c>
      <c r="D77" s="21">
        <v>0</v>
      </c>
      <c r="E77" s="21">
        <v>0</v>
      </c>
      <c r="F77" s="104">
        <f>SUM(D77+E77)*$H$83</f>
        <v>0</v>
      </c>
      <c r="G77" s="120">
        <f>SUM(D77:F77)</f>
        <v>0</v>
      </c>
      <c r="H77" s="105">
        <f>C77*G77</f>
        <v>0</v>
      </c>
      <c r="J77" s="9"/>
      <c r="K77" s="3"/>
      <c r="L77" s="15"/>
      <c r="M77" s="3"/>
      <c r="N77" s="176"/>
      <c r="O77" s="176" t="s">
        <v>5</v>
      </c>
      <c r="P77" s="194">
        <f>SUM(P72:P76)</f>
        <v>0</v>
      </c>
      <c r="R77" s="307" t="s">
        <v>176</v>
      </c>
      <c r="S77" s="308"/>
      <c r="T77" s="308"/>
      <c r="U77" s="308"/>
      <c r="V77" s="308"/>
      <c r="W77" s="309"/>
      <c r="Y77" s="208" t="s">
        <v>92</v>
      </c>
      <c r="Z77" s="209"/>
      <c r="AA77" s="210"/>
    </row>
    <row r="78" spans="1:27" ht="15" customHeight="1">
      <c r="A78" s="35" t="s">
        <v>142</v>
      </c>
      <c r="B78" s="36"/>
      <c r="C78" s="20">
        <v>0</v>
      </c>
      <c r="D78" s="21">
        <v>0</v>
      </c>
      <c r="E78" s="21">
        <v>0</v>
      </c>
      <c r="F78" s="104">
        <f>SUM(D78+E78)*$H$83</f>
        <v>0</v>
      </c>
      <c r="G78" s="120">
        <f>SUM(D78:F78)</f>
        <v>0</v>
      </c>
      <c r="H78" s="165">
        <f>C78*G78</f>
        <v>0</v>
      </c>
      <c r="J78" s="93" t="s">
        <v>150</v>
      </c>
      <c r="K78" s="3"/>
      <c r="L78" s="15"/>
      <c r="M78" s="15"/>
      <c r="N78" s="15"/>
      <c r="O78" s="3"/>
      <c r="P78" s="10"/>
      <c r="R78" s="312" t="s">
        <v>171</v>
      </c>
      <c r="S78" s="313"/>
      <c r="T78" s="314"/>
      <c r="U78" s="31">
        <f>+'Item 1 '!U78</f>
        <v>0</v>
      </c>
      <c r="V78" s="315">
        <f>SUM(V75+V69+V63+V59+V54)*U78</f>
        <v>0</v>
      </c>
      <c r="W78" s="316"/>
      <c r="Y78" s="97" t="s">
        <v>94</v>
      </c>
      <c r="Z78" s="334"/>
      <c r="AA78" s="335"/>
    </row>
    <row r="79" spans="1:27" ht="15" customHeight="1" thickBot="1">
      <c r="A79" s="9"/>
      <c r="B79" s="3"/>
      <c r="C79" s="3"/>
      <c r="D79" s="3"/>
      <c r="E79" s="3"/>
      <c r="F79" s="311" t="s">
        <v>184</v>
      </c>
      <c r="G79" s="311"/>
      <c r="H79" s="108">
        <f>SUM(H76:H78)</f>
        <v>0</v>
      </c>
      <c r="J79" s="9"/>
      <c r="K79" s="3"/>
      <c r="L79" s="134"/>
      <c r="M79" s="96">
        <v>0</v>
      </c>
      <c r="N79" s="20">
        <v>0</v>
      </c>
      <c r="O79" s="20" t="s">
        <v>100</v>
      </c>
      <c r="P79" s="92">
        <f>N79*M79</f>
        <v>0</v>
      </c>
      <c r="R79" s="321" t="s">
        <v>172</v>
      </c>
      <c r="S79" s="322"/>
      <c r="T79" s="323"/>
      <c r="U79" s="32">
        <f>+'Item 1 '!U79</f>
        <v>0</v>
      </c>
      <c r="V79" s="324">
        <f>SUM(V75+V69+V63+V59+V54)*U79</f>
        <v>0</v>
      </c>
      <c r="W79" s="325"/>
      <c r="Y79" s="98"/>
      <c r="Z79" s="336"/>
      <c r="AA79" s="337"/>
    </row>
    <row r="80" spans="1:27" ht="15" customHeight="1" thickBot="1">
      <c r="A80" s="9"/>
      <c r="B80" s="3"/>
      <c r="C80" s="3"/>
      <c r="D80" s="3"/>
      <c r="E80" s="3"/>
      <c r="F80" s="3"/>
      <c r="G80" s="3"/>
      <c r="H80" s="10"/>
      <c r="J80" s="9"/>
      <c r="K80" s="3"/>
      <c r="L80" s="134"/>
      <c r="M80" s="96">
        <v>0</v>
      </c>
      <c r="N80" s="20">
        <v>0</v>
      </c>
      <c r="O80" s="20" t="s">
        <v>100</v>
      </c>
      <c r="P80" s="92">
        <f>N80*M80</f>
        <v>0</v>
      </c>
      <c r="S80" s="346" t="s">
        <v>1</v>
      </c>
      <c r="T80" s="347"/>
      <c r="U80" s="28">
        <f>SUM(U78:U79)</f>
        <v>0</v>
      </c>
      <c r="V80" s="293">
        <f>SUM(V78:W79)</f>
        <v>0</v>
      </c>
      <c r="W80" s="294"/>
      <c r="Y80" s="99" t="s">
        <v>95</v>
      </c>
      <c r="Z80" s="334"/>
      <c r="AA80" s="335"/>
    </row>
    <row r="81" spans="1:27" ht="15" customHeight="1" thickBot="1">
      <c r="A81" s="197" t="s">
        <v>143</v>
      </c>
      <c r="B81" s="198"/>
      <c r="C81" s="3"/>
      <c r="D81" s="19"/>
      <c r="E81" s="19"/>
      <c r="F81" s="3"/>
      <c r="G81" s="16"/>
      <c r="H81" s="108"/>
      <c r="J81" s="9"/>
      <c r="K81" s="3"/>
      <c r="L81" s="134"/>
      <c r="M81" s="96">
        <v>0</v>
      </c>
      <c r="N81" s="20">
        <v>0</v>
      </c>
      <c r="O81" s="20" t="s">
        <v>100</v>
      </c>
      <c r="P81" s="92">
        <f>N81*M81</f>
        <v>0</v>
      </c>
      <c r="Y81" s="98"/>
      <c r="Z81" s="336"/>
      <c r="AA81" s="337"/>
    </row>
    <row r="82" spans="1:28" ht="14.25" customHeight="1" thickBot="1">
      <c r="A82" s="106" t="s">
        <v>113</v>
      </c>
      <c r="B82" s="107" t="s">
        <v>114</v>
      </c>
      <c r="C82" s="107" t="s">
        <v>115</v>
      </c>
      <c r="D82" s="107" t="s">
        <v>116</v>
      </c>
      <c r="E82" s="107" t="s">
        <v>117</v>
      </c>
      <c r="F82" s="107" t="s">
        <v>73</v>
      </c>
      <c r="G82" s="107" t="s">
        <v>73</v>
      </c>
      <c r="H82" s="130" t="s">
        <v>9</v>
      </c>
      <c r="J82" s="9"/>
      <c r="K82" s="3"/>
      <c r="L82" s="134"/>
      <c r="M82" s="96">
        <v>0</v>
      </c>
      <c r="N82" s="20">
        <v>0</v>
      </c>
      <c r="O82" s="20" t="s">
        <v>100</v>
      </c>
      <c r="P82" s="196">
        <f>N82*M82</f>
        <v>0</v>
      </c>
      <c r="R82" s="282" t="s">
        <v>3</v>
      </c>
      <c r="S82" s="283"/>
      <c r="T82" s="283"/>
      <c r="U82" s="184">
        <f>+U80+U75+U69+U63+U59</f>
        <v>0</v>
      </c>
      <c r="V82" s="328">
        <f>ROUND(V80+V75+V69+V63+V59+V54,0)</f>
        <v>0</v>
      </c>
      <c r="W82" s="329"/>
      <c r="Y82" s="99" t="s">
        <v>93</v>
      </c>
      <c r="Z82" s="334"/>
      <c r="AA82" s="335"/>
      <c r="AB82" s="65"/>
    </row>
    <row r="83" spans="1:27" ht="15" customHeight="1" thickBot="1">
      <c r="A83" s="109">
        <v>0.062</v>
      </c>
      <c r="B83" s="131">
        <v>0.0145</v>
      </c>
      <c r="C83" s="131">
        <v>0.008</v>
      </c>
      <c r="D83" s="131">
        <v>0.06</v>
      </c>
      <c r="E83" s="131">
        <v>0.12</v>
      </c>
      <c r="F83" s="131">
        <v>0</v>
      </c>
      <c r="G83" s="131">
        <v>0</v>
      </c>
      <c r="H83" s="132">
        <f>SUM(A83:G83)</f>
        <v>0.26449999999999996</v>
      </c>
      <c r="J83" s="11"/>
      <c r="K83" s="12"/>
      <c r="L83" s="12"/>
      <c r="M83" s="12"/>
      <c r="N83" s="175"/>
      <c r="O83" s="175" t="s">
        <v>5</v>
      </c>
      <c r="P83" s="195">
        <f>SUM(P79:P82)</f>
        <v>0</v>
      </c>
      <c r="R83" s="148"/>
      <c r="S83" s="53"/>
      <c r="T83" s="326" t="s">
        <v>29</v>
      </c>
      <c r="U83" s="327"/>
      <c r="V83" s="341">
        <f>ROUND(SUM(V54:V80)/2,0)</f>
        <v>0</v>
      </c>
      <c r="W83" s="342"/>
      <c r="Y83" s="98"/>
      <c r="Z83" s="336"/>
      <c r="AA83" s="337"/>
    </row>
    <row r="84" spans="12:23" ht="15" customHeight="1" thickBot="1">
      <c r="L84" s="2"/>
      <c r="M84" s="2"/>
      <c r="U84" s="100" t="s">
        <v>197</v>
      </c>
      <c r="V84" s="280">
        <f>+V82-V83</f>
        <v>0</v>
      </c>
      <c r="W84" s="281"/>
    </row>
    <row r="85" spans="1:28" ht="15" customHeight="1" thickBot="1">
      <c r="A85" s="52" t="s">
        <v>80</v>
      </c>
      <c r="B85" s="53"/>
      <c r="C85" s="53"/>
      <c r="D85" s="53"/>
      <c r="E85" s="53"/>
      <c r="F85" s="53"/>
      <c r="G85" s="53"/>
      <c r="H85" s="53"/>
      <c r="I85" s="53"/>
      <c r="J85" s="53"/>
      <c r="K85" s="53"/>
      <c r="L85" s="53"/>
      <c r="M85" s="53"/>
      <c r="N85" s="53"/>
      <c r="O85" s="53"/>
      <c r="P85" s="53"/>
      <c r="Q85" s="53"/>
      <c r="R85" s="53"/>
      <c r="S85" s="53"/>
      <c r="T85" s="53"/>
      <c r="U85" s="53"/>
      <c r="V85" s="53"/>
      <c r="W85" s="53"/>
      <c r="X85" s="53"/>
      <c r="Y85" s="53"/>
      <c r="Z85" s="53"/>
      <c r="AA85" s="115"/>
      <c r="AB85" s="3"/>
    </row>
    <row r="86" spans="1:28" ht="15" customHeight="1">
      <c r="A86" s="24">
        <v>1</v>
      </c>
      <c r="B86" s="24"/>
      <c r="C86" s="24"/>
      <c r="D86" s="24"/>
      <c r="E86" s="116"/>
      <c r="F86" s="116"/>
      <c r="G86" s="116"/>
      <c r="H86" s="116"/>
      <c r="I86" s="116"/>
      <c r="J86" s="116"/>
      <c r="K86" s="116"/>
      <c r="L86" s="116"/>
      <c r="M86" s="116"/>
      <c r="N86" s="116"/>
      <c r="O86" s="116"/>
      <c r="P86" s="116"/>
      <c r="Q86" s="116"/>
      <c r="R86" s="116"/>
      <c r="S86" s="116"/>
      <c r="T86" s="116"/>
      <c r="U86" s="116"/>
      <c r="V86" s="116"/>
      <c r="W86" s="116"/>
      <c r="X86" s="116"/>
      <c r="Y86" s="116"/>
      <c r="Z86" s="116"/>
      <c r="AA86" s="116"/>
      <c r="AB86" s="50"/>
    </row>
    <row r="87" spans="1:28" ht="15" customHeight="1">
      <c r="A87" s="24">
        <v>2</v>
      </c>
      <c r="B87" s="24"/>
      <c r="C87" s="24"/>
      <c r="D87" s="24"/>
      <c r="E87" s="117"/>
      <c r="F87" s="117"/>
      <c r="G87" s="117"/>
      <c r="H87" s="117"/>
      <c r="I87" s="117"/>
      <c r="J87" s="117"/>
      <c r="K87" s="117"/>
      <c r="L87" s="117"/>
      <c r="M87" s="117"/>
      <c r="N87" s="117"/>
      <c r="O87" s="117"/>
      <c r="P87" s="117"/>
      <c r="Q87" s="117"/>
      <c r="R87" s="117"/>
      <c r="S87" s="117"/>
      <c r="T87" s="117"/>
      <c r="U87" s="117"/>
      <c r="V87" s="117"/>
      <c r="W87" s="117"/>
      <c r="X87" s="117"/>
      <c r="Y87" s="117"/>
      <c r="Z87" s="117"/>
      <c r="AA87" s="117"/>
      <c r="AB87" s="50"/>
    </row>
    <row r="88" spans="1:28" ht="15" customHeight="1">
      <c r="A88" s="24">
        <v>3</v>
      </c>
      <c r="B88" s="24"/>
      <c r="C88" s="24"/>
      <c r="D88" s="24"/>
      <c r="E88" s="117"/>
      <c r="F88" s="117"/>
      <c r="G88" s="117"/>
      <c r="H88" s="117"/>
      <c r="I88" s="117"/>
      <c r="J88" s="117"/>
      <c r="K88" s="117"/>
      <c r="L88" s="117"/>
      <c r="M88" s="117"/>
      <c r="N88" s="117"/>
      <c r="O88" s="117"/>
      <c r="P88" s="117"/>
      <c r="Q88" s="117"/>
      <c r="R88" s="117"/>
      <c r="S88" s="117"/>
      <c r="T88" s="117"/>
      <c r="U88" s="117"/>
      <c r="V88" s="117"/>
      <c r="W88" s="117"/>
      <c r="X88" s="117"/>
      <c r="Y88" s="117"/>
      <c r="Z88" s="117"/>
      <c r="AA88" s="117"/>
      <c r="AB88" s="50"/>
    </row>
    <row r="89" spans="1:28" ht="15" customHeight="1">
      <c r="A89" s="24">
        <v>4</v>
      </c>
      <c r="B89" s="24"/>
      <c r="C89" s="24"/>
      <c r="D89" s="24"/>
      <c r="E89" s="117"/>
      <c r="F89" s="117"/>
      <c r="G89" s="117"/>
      <c r="H89" s="117"/>
      <c r="I89" s="117"/>
      <c r="J89" s="117"/>
      <c r="K89" s="117"/>
      <c r="L89" s="117"/>
      <c r="M89" s="117"/>
      <c r="N89" s="117"/>
      <c r="O89" s="117"/>
      <c r="P89" s="117"/>
      <c r="Q89" s="117"/>
      <c r="R89" s="117"/>
      <c r="S89" s="117"/>
      <c r="T89" s="117"/>
      <c r="U89" s="117"/>
      <c r="V89" s="117"/>
      <c r="W89" s="117"/>
      <c r="X89" s="117"/>
      <c r="Y89" s="117"/>
      <c r="Z89" s="117"/>
      <c r="AA89" s="117"/>
      <c r="AB89" s="50"/>
    </row>
    <row r="90" spans="1:28" ht="15" customHeight="1">
      <c r="A90" s="24">
        <v>5</v>
      </c>
      <c r="B90" s="24"/>
      <c r="C90" s="24"/>
      <c r="D90" s="24"/>
      <c r="E90" s="117"/>
      <c r="F90" s="117"/>
      <c r="G90" s="117"/>
      <c r="H90" s="117"/>
      <c r="I90" s="117"/>
      <c r="J90" s="117"/>
      <c r="K90" s="117"/>
      <c r="L90" s="117"/>
      <c r="M90" s="117"/>
      <c r="N90" s="117"/>
      <c r="O90" s="117"/>
      <c r="P90" s="117"/>
      <c r="Q90" s="117"/>
      <c r="R90" s="117"/>
      <c r="S90" s="117"/>
      <c r="T90" s="117"/>
      <c r="U90" s="117"/>
      <c r="V90" s="117"/>
      <c r="W90" s="117"/>
      <c r="X90" s="117"/>
      <c r="Y90" s="117"/>
      <c r="Z90" s="117"/>
      <c r="AA90" s="117"/>
      <c r="AB90" s="50"/>
    </row>
    <row r="91" spans="1:28" ht="15" customHeight="1">
      <c r="A91" s="24">
        <v>6</v>
      </c>
      <c r="B91" s="24"/>
      <c r="C91" s="24"/>
      <c r="D91" s="24"/>
      <c r="E91" s="117"/>
      <c r="F91" s="117"/>
      <c r="G91" s="117"/>
      <c r="H91" s="117"/>
      <c r="I91" s="117"/>
      <c r="J91" s="117"/>
      <c r="K91" s="117"/>
      <c r="L91" s="117"/>
      <c r="M91" s="117"/>
      <c r="N91" s="117"/>
      <c r="O91" s="117"/>
      <c r="P91" s="117"/>
      <c r="Q91" s="117"/>
      <c r="R91" s="117"/>
      <c r="S91" s="117"/>
      <c r="T91" s="117"/>
      <c r="U91" s="117"/>
      <c r="V91" s="117"/>
      <c r="W91" s="117"/>
      <c r="X91" s="117"/>
      <c r="Y91" s="117"/>
      <c r="Z91" s="117"/>
      <c r="AA91" s="117"/>
      <c r="AB91" s="50"/>
    </row>
    <row r="92" spans="1:28" ht="15" customHeight="1">
      <c r="A92" s="24">
        <v>7</v>
      </c>
      <c r="B92" s="24"/>
      <c r="C92" s="24"/>
      <c r="D92" s="24"/>
      <c r="E92" s="117"/>
      <c r="F92" s="117"/>
      <c r="G92" s="117"/>
      <c r="H92" s="117"/>
      <c r="I92" s="117"/>
      <c r="J92" s="117"/>
      <c r="K92" s="117"/>
      <c r="L92" s="117"/>
      <c r="M92" s="117"/>
      <c r="N92" s="117"/>
      <c r="O92" s="117"/>
      <c r="P92" s="117"/>
      <c r="Q92" s="117"/>
      <c r="R92" s="117"/>
      <c r="S92" s="117"/>
      <c r="T92" s="117"/>
      <c r="U92" s="117"/>
      <c r="V92" s="117"/>
      <c r="W92" s="117"/>
      <c r="X92" s="117"/>
      <c r="Y92" s="117"/>
      <c r="Z92" s="117"/>
      <c r="AA92" s="117"/>
      <c r="AB92" s="50"/>
    </row>
    <row r="93" spans="1:28" ht="15" customHeight="1">
      <c r="A93" s="24">
        <v>8</v>
      </c>
      <c r="B93" s="24"/>
      <c r="C93" s="24"/>
      <c r="D93" s="24"/>
      <c r="E93" s="117"/>
      <c r="F93" s="117"/>
      <c r="G93" s="117"/>
      <c r="H93" s="117"/>
      <c r="I93" s="117"/>
      <c r="J93" s="117"/>
      <c r="K93" s="117"/>
      <c r="L93" s="117"/>
      <c r="M93" s="117"/>
      <c r="N93" s="117"/>
      <c r="O93" s="117"/>
      <c r="P93" s="117"/>
      <c r="Q93" s="117"/>
      <c r="R93" s="117"/>
      <c r="S93" s="117"/>
      <c r="T93" s="117"/>
      <c r="U93" s="117"/>
      <c r="V93" s="117"/>
      <c r="W93" s="117"/>
      <c r="X93" s="117"/>
      <c r="Y93" s="117"/>
      <c r="Z93" s="117"/>
      <c r="AA93" s="117"/>
      <c r="AB93" s="50"/>
    </row>
    <row r="94" spans="1:28" ht="15" customHeight="1">
      <c r="A94" s="24">
        <v>9</v>
      </c>
      <c r="B94" s="24"/>
      <c r="C94" s="24"/>
      <c r="D94" s="24"/>
      <c r="E94" s="117"/>
      <c r="F94" s="117"/>
      <c r="G94" s="117"/>
      <c r="H94" s="117"/>
      <c r="I94" s="117"/>
      <c r="J94" s="117"/>
      <c r="K94" s="117"/>
      <c r="L94" s="117"/>
      <c r="M94" s="117"/>
      <c r="N94" s="117"/>
      <c r="O94" s="117"/>
      <c r="P94" s="117"/>
      <c r="Q94" s="117"/>
      <c r="R94" s="117"/>
      <c r="S94" s="117"/>
      <c r="T94" s="117"/>
      <c r="U94" s="117"/>
      <c r="V94" s="117"/>
      <c r="W94" s="117"/>
      <c r="X94" s="117"/>
      <c r="Y94" s="117"/>
      <c r="Z94" s="117"/>
      <c r="AA94" s="117"/>
      <c r="AB94" s="50"/>
    </row>
    <row r="95" spans="1:28" ht="15" customHeight="1">
      <c r="A95" s="24">
        <v>10</v>
      </c>
      <c r="B95" s="24"/>
      <c r="C95" s="24"/>
      <c r="D95" s="24"/>
      <c r="E95" s="117"/>
      <c r="F95" s="117"/>
      <c r="G95" s="117"/>
      <c r="H95" s="117"/>
      <c r="I95" s="117"/>
      <c r="J95" s="117"/>
      <c r="K95" s="117"/>
      <c r="L95" s="117"/>
      <c r="M95" s="117"/>
      <c r="N95" s="117"/>
      <c r="O95" s="117"/>
      <c r="P95" s="117"/>
      <c r="Q95" s="117"/>
      <c r="R95" s="117"/>
      <c r="S95" s="117"/>
      <c r="T95" s="117"/>
      <c r="U95" s="117"/>
      <c r="V95" s="117"/>
      <c r="W95" s="117"/>
      <c r="X95" s="117"/>
      <c r="Y95" s="117"/>
      <c r="Z95" s="117"/>
      <c r="AA95" s="117"/>
      <c r="AB95" s="50"/>
    </row>
    <row r="96" spans="1:28" ht="15" customHeight="1">
      <c r="A96" s="24">
        <v>11</v>
      </c>
      <c r="B96" s="24"/>
      <c r="C96" s="24"/>
      <c r="D96" s="24"/>
      <c r="E96" s="117"/>
      <c r="F96" s="117"/>
      <c r="G96" s="117"/>
      <c r="H96" s="117"/>
      <c r="I96" s="117"/>
      <c r="J96" s="117"/>
      <c r="K96" s="117"/>
      <c r="L96" s="117"/>
      <c r="M96" s="117"/>
      <c r="N96" s="117"/>
      <c r="O96" s="117"/>
      <c r="P96" s="117"/>
      <c r="Q96" s="117"/>
      <c r="R96" s="117"/>
      <c r="S96" s="117"/>
      <c r="T96" s="117"/>
      <c r="U96" s="117"/>
      <c r="V96" s="117"/>
      <c r="W96" s="117"/>
      <c r="X96" s="117"/>
      <c r="Y96" s="117"/>
      <c r="Z96" s="117"/>
      <c r="AA96" s="117"/>
      <c r="AB96" s="50"/>
    </row>
    <row r="97" spans="1:28" ht="15" customHeight="1">
      <c r="A97" s="24">
        <v>12</v>
      </c>
      <c r="B97" s="24"/>
      <c r="C97" s="24"/>
      <c r="D97" s="24"/>
      <c r="E97" s="117"/>
      <c r="F97" s="117"/>
      <c r="G97" s="117"/>
      <c r="H97" s="117"/>
      <c r="I97" s="117"/>
      <c r="J97" s="117"/>
      <c r="K97" s="117"/>
      <c r="L97" s="117"/>
      <c r="M97" s="117"/>
      <c r="N97" s="117"/>
      <c r="O97" s="117"/>
      <c r="P97" s="117"/>
      <c r="Q97" s="117"/>
      <c r="R97" s="117"/>
      <c r="S97" s="117"/>
      <c r="T97" s="117"/>
      <c r="U97" s="117"/>
      <c r="V97" s="117"/>
      <c r="W97" s="117"/>
      <c r="X97" s="117"/>
      <c r="Y97" s="117"/>
      <c r="Z97" s="117"/>
      <c r="AA97" s="117"/>
      <c r="AB97" s="50"/>
    </row>
    <row r="98" spans="1:28" ht="15" customHeight="1">
      <c r="A98" s="24">
        <v>13</v>
      </c>
      <c r="B98" s="24"/>
      <c r="C98" s="24"/>
      <c r="D98" s="24"/>
      <c r="E98" s="117"/>
      <c r="F98" s="117"/>
      <c r="G98" s="117"/>
      <c r="H98" s="117"/>
      <c r="I98" s="117"/>
      <c r="J98" s="117"/>
      <c r="K98" s="117"/>
      <c r="L98" s="117"/>
      <c r="M98" s="117"/>
      <c r="N98" s="117"/>
      <c r="O98" s="117"/>
      <c r="P98" s="117"/>
      <c r="Q98" s="117"/>
      <c r="R98" s="117"/>
      <c r="S98" s="117"/>
      <c r="T98" s="117"/>
      <c r="U98" s="117"/>
      <c r="V98" s="117"/>
      <c r="W98" s="117"/>
      <c r="X98" s="117"/>
      <c r="Y98" s="117"/>
      <c r="Z98" s="117"/>
      <c r="AA98" s="117"/>
      <c r="AB98" s="50"/>
    </row>
    <row r="99" spans="1:28" ht="15" customHeight="1">
      <c r="A99" s="24">
        <v>14</v>
      </c>
      <c r="B99" s="24"/>
      <c r="C99" s="24"/>
      <c r="D99" s="24"/>
      <c r="E99" s="117"/>
      <c r="F99" s="117"/>
      <c r="G99" s="117"/>
      <c r="H99" s="117"/>
      <c r="I99" s="117"/>
      <c r="J99" s="117"/>
      <c r="K99" s="117"/>
      <c r="L99" s="117"/>
      <c r="M99" s="117"/>
      <c r="N99" s="117"/>
      <c r="O99" s="117"/>
      <c r="P99" s="117"/>
      <c r="Q99" s="117"/>
      <c r="R99" s="117"/>
      <c r="S99" s="117"/>
      <c r="T99" s="117"/>
      <c r="U99" s="117"/>
      <c r="V99" s="117"/>
      <c r="W99" s="117"/>
      <c r="X99" s="117"/>
      <c r="Y99" s="117"/>
      <c r="Z99" s="117"/>
      <c r="AA99" s="117"/>
      <c r="AB99" s="50"/>
    </row>
    <row r="100" spans="1:28" ht="15" customHeight="1">
      <c r="A100" s="24">
        <v>15</v>
      </c>
      <c r="B100" s="24"/>
      <c r="C100" s="24"/>
      <c r="D100" s="24"/>
      <c r="E100" s="117"/>
      <c r="F100" s="117"/>
      <c r="G100" s="117"/>
      <c r="H100" s="117"/>
      <c r="I100" s="117"/>
      <c r="J100" s="117"/>
      <c r="K100" s="117"/>
      <c r="L100" s="117"/>
      <c r="M100" s="117"/>
      <c r="N100" s="117"/>
      <c r="O100" s="117"/>
      <c r="P100" s="117"/>
      <c r="Q100" s="117"/>
      <c r="R100" s="117"/>
      <c r="S100" s="117"/>
      <c r="T100" s="117"/>
      <c r="U100" s="117"/>
      <c r="V100" s="117"/>
      <c r="W100" s="117"/>
      <c r="X100" s="117"/>
      <c r="Y100" s="117"/>
      <c r="Z100" s="117"/>
      <c r="AA100" s="117"/>
      <c r="AB100" s="50"/>
    </row>
  </sheetData>
  <sheetProtection/>
  <mergeCells count="238">
    <mergeCell ref="T83:U83"/>
    <mergeCell ref="F79:G79"/>
    <mergeCell ref="V83:W83"/>
    <mergeCell ref="Z83:AA83"/>
    <mergeCell ref="S80:T80"/>
    <mergeCell ref="V80:W80"/>
    <mergeCell ref="Z80:AA80"/>
    <mergeCell ref="Z81:AA81"/>
    <mergeCell ref="R82:T82"/>
    <mergeCell ref="R79:T79"/>
    <mergeCell ref="V79:W79"/>
    <mergeCell ref="Z75:AA75"/>
    <mergeCell ref="Y77:AA77"/>
    <mergeCell ref="S75:T75"/>
    <mergeCell ref="V75:W75"/>
    <mergeCell ref="R77:W77"/>
    <mergeCell ref="Z79:AA79"/>
    <mergeCell ref="V82:W82"/>
    <mergeCell ref="Z82:AA82"/>
    <mergeCell ref="R78:T78"/>
    <mergeCell ref="V78:W78"/>
    <mergeCell ref="Z78:AA78"/>
    <mergeCell ref="R73:T73"/>
    <mergeCell ref="V73:W73"/>
    <mergeCell ref="Z73:AA73"/>
    <mergeCell ref="V74:W74"/>
    <mergeCell ref="Z74:AA74"/>
    <mergeCell ref="R74:T74"/>
    <mergeCell ref="Z70:AA70"/>
    <mergeCell ref="R71:W71"/>
    <mergeCell ref="Z71:AA71"/>
    <mergeCell ref="R72:T72"/>
    <mergeCell ref="V72:W72"/>
    <mergeCell ref="Z72:AA72"/>
    <mergeCell ref="R67:T67"/>
    <mergeCell ref="V67:W67"/>
    <mergeCell ref="Z67:AA67"/>
    <mergeCell ref="R68:T68"/>
    <mergeCell ref="V68:W68"/>
    <mergeCell ref="S69:T69"/>
    <mergeCell ref="V69:W69"/>
    <mergeCell ref="Y69:AA69"/>
    <mergeCell ref="Z64:AA64"/>
    <mergeCell ref="R65:W65"/>
    <mergeCell ref="Z65:AA65"/>
    <mergeCell ref="R66:T66"/>
    <mergeCell ref="V66:W66"/>
    <mergeCell ref="Z66:AA66"/>
    <mergeCell ref="R61:W61"/>
    <mergeCell ref="Y61:AA61"/>
    <mergeCell ref="R62:T62"/>
    <mergeCell ref="V62:W62"/>
    <mergeCell ref="Z62:AA62"/>
    <mergeCell ref="S63:T63"/>
    <mergeCell ref="V63:W63"/>
    <mergeCell ref="Z63:AA63"/>
    <mergeCell ref="R57:W57"/>
    <mergeCell ref="Z57:AA57"/>
    <mergeCell ref="R58:T58"/>
    <mergeCell ref="V58:W58"/>
    <mergeCell ref="Z58:AA58"/>
    <mergeCell ref="S59:T59"/>
    <mergeCell ref="V59:W59"/>
    <mergeCell ref="Z59:AA59"/>
    <mergeCell ref="A55:B55"/>
    <mergeCell ref="C55:H55"/>
    <mergeCell ref="V55:W55"/>
    <mergeCell ref="Z55:AA55"/>
    <mergeCell ref="A56:B56"/>
    <mergeCell ref="Z56:AA56"/>
    <mergeCell ref="S55:U55"/>
    <mergeCell ref="V56:W56"/>
    <mergeCell ref="J55:P55"/>
    <mergeCell ref="A53:H53"/>
    <mergeCell ref="J53:P53"/>
    <mergeCell ref="R53:W53"/>
    <mergeCell ref="Y53:AA53"/>
    <mergeCell ref="A54:B54"/>
    <mergeCell ref="R54:U54"/>
    <mergeCell ref="V54:W54"/>
    <mergeCell ref="Z54:AA54"/>
    <mergeCell ref="A50:G51"/>
    <mergeCell ref="J50:K50"/>
    <mergeCell ref="M50:O50"/>
    <mergeCell ref="Q50:S50"/>
    <mergeCell ref="U50:V50"/>
    <mergeCell ref="J51:K51"/>
    <mergeCell ref="M51:O51"/>
    <mergeCell ref="Q51:S51"/>
    <mergeCell ref="B47:E47"/>
    <mergeCell ref="Y47:Z47"/>
    <mergeCell ref="B48:E48"/>
    <mergeCell ref="Y48:Z48"/>
    <mergeCell ref="B49:E49"/>
    <mergeCell ref="Y49:Z49"/>
    <mergeCell ref="B44:E44"/>
    <mergeCell ref="Y44:Z44"/>
    <mergeCell ref="B45:E45"/>
    <mergeCell ref="Y45:Z45"/>
    <mergeCell ref="B46:E46"/>
    <mergeCell ref="Y46:Z46"/>
    <mergeCell ref="B41:E41"/>
    <mergeCell ref="Y41:Z41"/>
    <mergeCell ref="B42:E42"/>
    <mergeCell ref="Y42:Z42"/>
    <mergeCell ref="B43:E43"/>
    <mergeCell ref="B38:E38"/>
    <mergeCell ref="Y38:Z38"/>
    <mergeCell ref="B39:E39"/>
    <mergeCell ref="Y39:Z39"/>
    <mergeCell ref="B40:E40"/>
    <mergeCell ref="Y40:Z40"/>
    <mergeCell ref="B35:E35"/>
    <mergeCell ref="Y35:Z35"/>
    <mergeCell ref="B36:E36"/>
    <mergeCell ref="Y36:Z36"/>
    <mergeCell ref="B37:E37"/>
    <mergeCell ref="Y37:Z37"/>
    <mergeCell ref="B32:E32"/>
    <mergeCell ref="Y32:Z32"/>
    <mergeCell ref="B33:E33"/>
    <mergeCell ref="Y33:Z33"/>
    <mergeCell ref="B34:E34"/>
    <mergeCell ref="Y34:Z34"/>
    <mergeCell ref="B29:E29"/>
    <mergeCell ref="Y29:Z29"/>
    <mergeCell ref="B30:E30"/>
    <mergeCell ref="Y30:Z30"/>
    <mergeCell ref="B31:E31"/>
    <mergeCell ref="Y31:Z31"/>
    <mergeCell ref="B26:E26"/>
    <mergeCell ref="Y26:Z26"/>
    <mergeCell ref="B27:E27"/>
    <mergeCell ref="Y27:Z27"/>
    <mergeCell ref="B28:E28"/>
    <mergeCell ref="B23:E23"/>
    <mergeCell ref="Y23:Z23"/>
    <mergeCell ref="B24:E24"/>
    <mergeCell ref="Y24:Z24"/>
    <mergeCell ref="B25:E25"/>
    <mergeCell ref="Y25:Z25"/>
    <mergeCell ref="Q20:R20"/>
    <mergeCell ref="Y20:AA20"/>
    <mergeCell ref="B21:E21"/>
    <mergeCell ref="B22:E22"/>
    <mergeCell ref="Y22:Z22"/>
    <mergeCell ref="B19:E20"/>
    <mergeCell ref="F19:G20"/>
    <mergeCell ref="H19:L19"/>
    <mergeCell ref="M19:P19"/>
    <mergeCell ref="Q19:T19"/>
    <mergeCell ref="U19:X19"/>
    <mergeCell ref="H20:I20"/>
    <mergeCell ref="M20:N20"/>
    <mergeCell ref="P15:R15"/>
    <mergeCell ref="A16:B16"/>
    <mergeCell ref="D16:F16"/>
    <mergeCell ref="H16:I16"/>
    <mergeCell ref="K16:N16"/>
    <mergeCell ref="P16:R16"/>
    <mergeCell ref="A14:B14"/>
    <mergeCell ref="D14:F14"/>
    <mergeCell ref="H14:I14"/>
    <mergeCell ref="K14:N14"/>
    <mergeCell ref="P14:R14"/>
    <mergeCell ref="T14:AA16"/>
    <mergeCell ref="A15:B15"/>
    <mergeCell ref="D15:F15"/>
    <mergeCell ref="H15:I15"/>
    <mergeCell ref="K15:N15"/>
    <mergeCell ref="X12:AA12"/>
    <mergeCell ref="A11:B11"/>
    <mergeCell ref="D11:F11"/>
    <mergeCell ref="A13:B13"/>
    <mergeCell ref="D13:F13"/>
    <mergeCell ref="H13:I13"/>
    <mergeCell ref="K13:N13"/>
    <mergeCell ref="P13:R13"/>
    <mergeCell ref="T13:AA13"/>
    <mergeCell ref="A12:B12"/>
    <mergeCell ref="D12:F12"/>
    <mergeCell ref="H12:I12"/>
    <mergeCell ref="K12:N12"/>
    <mergeCell ref="P12:R12"/>
    <mergeCell ref="T12:V12"/>
    <mergeCell ref="A10:B10"/>
    <mergeCell ref="D10:F10"/>
    <mergeCell ref="H10:I10"/>
    <mergeCell ref="K10:N10"/>
    <mergeCell ref="P10:R10"/>
    <mergeCell ref="P9:R9"/>
    <mergeCell ref="X11:AA11"/>
    <mergeCell ref="T9:V9"/>
    <mergeCell ref="H11:I11"/>
    <mergeCell ref="K11:N11"/>
    <mergeCell ref="P11:R11"/>
    <mergeCell ref="T11:U11"/>
    <mergeCell ref="X9:AA9"/>
    <mergeCell ref="T8:V8"/>
    <mergeCell ref="X8:AA8"/>
    <mergeCell ref="A7:B7"/>
    <mergeCell ref="D7:F7"/>
    <mergeCell ref="T10:V10"/>
    <mergeCell ref="X10:AA10"/>
    <mergeCell ref="A9:B9"/>
    <mergeCell ref="D9:F9"/>
    <mergeCell ref="H9:I9"/>
    <mergeCell ref="K9:N9"/>
    <mergeCell ref="K6:N6"/>
    <mergeCell ref="P6:R6"/>
    <mergeCell ref="T6:V6"/>
    <mergeCell ref="X6:AA6"/>
    <mergeCell ref="X7:AA7"/>
    <mergeCell ref="A8:B8"/>
    <mergeCell ref="D8:F8"/>
    <mergeCell ref="H8:I8"/>
    <mergeCell ref="K8:N8"/>
    <mergeCell ref="P8:R8"/>
    <mergeCell ref="V84:W84"/>
    <mergeCell ref="AN2:AX2"/>
    <mergeCell ref="A4:C4"/>
    <mergeCell ref="D4:F4"/>
    <mergeCell ref="K5:N5"/>
    <mergeCell ref="P5:R5"/>
    <mergeCell ref="H7:I7"/>
    <mergeCell ref="K7:N7"/>
    <mergeCell ref="P7:R7"/>
    <mergeCell ref="T7:V7"/>
    <mergeCell ref="A81:B81"/>
    <mergeCell ref="A1:C1"/>
    <mergeCell ref="D1:F1"/>
    <mergeCell ref="A2:C2"/>
    <mergeCell ref="D2:E2"/>
    <mergeCell ref="A3:AA3"/>
    <mergeCell ref="D5:F5"/>
    <mergeCell ref="T5:V5"/>
    <mergeCell ref="X5:AA5"/>
    <mergeCell ref="H1:AA2"/>
  </mergeCells>
  <conditionalFormatting sqref="AB49 AA22:AA49 Z28 F22:X49 P50:P51 T50:T51 X50:X51">
    <cfRule type="expression" priority="110" dxfId="47" stopIfTrue="1">
      <formula>#REF!&gt;0</formula>
    </cfRule>
    <cfRule type="expression" priority="111" dxfId="47" stopIfTrue="1">
      <formula>#REF!&lt;0</formula>
    </cfRule>
  </conditionalFormatting>
  <conditionalFormatting sqref="Y19 A19">
    <cfRule type="expression" priority="108" dxfId="47" stopIfTrue="1">
      <formula>#REF!&gt;0</formula>
    </cfRule>
    <cfRule type="expression" priority="109" dxfId="47" stopIfTrue="1">
      <formula>#REF!&lt;0</formula>
    </cfRule>
  </conditionalFormatting>
  <conditionalFormatting sqref="P50:P51 T50:T51 X50:X51">
    <cfRule type="expression" priority="28" dxfId="47" stopIfTrue="1">
      <formula>#REF!&gt;0</formula>
    </cfRule>
    <cfRule type="expression" priority="29" dxfId="47" stopIfTrue="1">
      <formula>#REF!&lt;0</formula>
    </cfRule>
  </conditionalFormatting>
  <conditionalFormatting sqref="A1:G2">
    <cfRule type="expression" priority="26" dxfId="2" stopIfTrue="1">
      <formula>$AW$11&lt;&gt;0</formula>
    </cfRule>
  </conditionalFormatting>
  <conditionalFormatting sqref="V55">
    <cfRule type="expression" priority="21" dxfId="47" stopIfTrue="1">
      <formula>#REF!&gt;0</formula>
    </cfRule>
    <cfRule type="expression" priority="22" dxfId="47" stopIfTrue="1">
      <formula>#REF!&lt;0</formula>
    </cfRule>
  </conditionalFormatting>
  <conditionalFormatting sqref="V83">
    <cfRule type="cellIs" priority="18" dxfId="2" operator="notEqual" stopIfTrue="1">
      <formula>$V$82</formula>
    </cfRule>
    <cfRule type="cellIs" priority="19" dxfId="1" operator="notEqual" stopIfTrue="1">
      <formula>$V$82</formula>
    </cfRule>
    <cfRule type="cellIs" priority="20" dxfId="0" operator="equal" stopIfTrue="1">
      <formula>$V$82</formula>
    </cfRule>
  </conditionalFormatting>
  <conditionalFormatting sqref="V55:W55">
    <cfRule type="cellIs" priority="17" dxfId="2" operator="notEqual" stopIfTrue="1">
      <formula>$V$54</formula>
    </cfRule>
    <cfRule type="cellIs" priority="65535" dxfId="0" operator="equal" stopIfTrue="1">
      <formula>$V$54</formula>
    </cfRule>
  </conditionalFormatting>
  <conditionalFormatting sqref="U72:V72 U66:U69 V66:V68 U78:U80 V78:V79">
    <cfRule type="cellIs" priority="23" dxfId="49" operator="equal" stopIfTrue="1">
      <formula>$AN$11</formula>
    </cfRule>
  </conditionalFormatting>
  <conditionalFormatting sqref="U68:V68 U62:V63">
    <cfRule type="cellIs" priority="24" dxfId="49" operator="equal" stopIfTrue="1">
      <formula>$AN$12</formula>
    </cfRule>
  </conditionalFormatting>
  <conditionalFormatting sqref="V83">
    <cfRule type="cellIs" priority="14" dxfId="2" operator="notEqual" stopIfTrue="1">
      <formula>$V$82</formula>
    </cfRule>
    <cfRule type="cellIs" priority="15" dxfId="1" operator="notEqual" stopIfTrue="1">
      <formula>$V$82</formula>
    </cfRule>
    <cfRule type="cellIs" priority="16" dxfId="0" operator="equal" stopIfTrue="1">
      <formula>$V$82</formula>
    </cfRule>
  </conditionalFormatting>
  <conditionalFormatting sqref="V55">
    <cfRule type="expression" priority="12" dxfId="47" stopIfTrue="1">
      <formula>#REF!&gt;0</formula>
    </cfRule>
    <cfRule type="expression" priority="13" dxfId="47" stopIfTrue="1">
      <formula>#REF!&lt;0</formula>
    </cfRule>
  </conditionalFormatting>
  <conditionalFormatting sqref="V55:W55">
    <cfRule type="cellIs" priority="10" dxfId="2" operator="notEqual" stopIfTrue="1">
      <formula>$V$54</formula>
    </cfRule>
    <cfRule type="cellIs" priority="11" dxfId="0" operator="equal" stopIfTrue="1">
      <formula>$V$54</formula>
    </cfRule>
  </conditionalFormatting>
  <conditionalFormatting sqref="V55">
    <cfRule type="expression" priority="8" dxfId="47" stopIfTrue="1">
      <formula>#REF!&gt;0</formula>
    </cfRule>
    <cfRule type="expression" priority="9" dxfId="47" stopIfTrue="1">
      <formula>#REF!&lt;0</formula>
    </cfRule>
  </conditionalFormatting>
  <conditionalFormatting sqref="V83">
    <cfRule type="cellIs" priority="5" dxfId="2" operator="notEqual" stopIfTrue="1">
      <formula>$V$82</formula>
    </cfRule>
    <cfRule type="cellIs" priority="6" dxfId="1" operator="notEqual" stopIfTrue="1">
      <formula>$V$82</formula>
    </cfRule>
    <cfRule type="cellIs" priority="7" dxfId="0" operator="equal" stopIfTrue="1">
      <formula>$V$82</formula>
    </cfRule>
  </conditionalFormatting>
  <conditionalFormatting sqref="V55:W55">
    <cfRule type="cellIs" priority="3" dxfId="2" operator="notEqual" stopIfTrue="1">
      <formula>$V$54</formula>
    </cfRule>
    <cfRule type="cellIs" priority="4" dxfId="0" operator="equal" stopIfTrue="1">
      <formula>$V$54</formula>
    </cfRule>
  </conditionalFormatting>
  <conditionalFormatting sqref="U72:V72 U66:U69 V66:V68 U78:V80">
    <cfRule type="cellIs" priority="2" dxfId="49" operator="equal" stopIfTrue="1">
      <formula>$AN$11</formula>
    </cfRule>
  </conditionalFormatting>
  <conditionalFormatting sqref="U68:V68 U62:V63">
    <cfRule type="cellIs" priority="1" dxfId="49" operator="equal" stopIfTrue="1">
      <formula>$AN$12</formula>
    </cfRule>
  </conditionalFormatting>
  <dataValidations count="6">
    <dataValidation type="list" allowBlank="1" showInputMessage="1" showErrorMessage="1" sqref="D12">
      <formula1>$AN$3:$AN$4</formula1>
    </dataValidation>
    <dataValidation type="list" allowBlank="1" showInputMessage="1" showErrorMessage="1" sqref="P16">
      <formula1>$AS$3:$AS$8</formula1>
    </dataValidation>
    <dataValidation type="list" allowBlank="1" showInputMessage="1" showErrorMessage="1" sqref="P10">
      <formula1>$AN$6:$AN$9</formula1>
    </dataValidation>
    <dataValidation type="list" allowBlank="1" showInputMessage="1" showErrorMessage="1" sqref="P12">
      <formula1>$AP$6:$AP$8</formula1>
    </dataValidation>
    <dataValidation type="list" allowBlank="1" showInputMessage="1" showErrorMessage="1" sqref="P14">
      <formula1>$AW$3:$AW$9</formula1>
    </dataValidation>
    <dataValidation type="list" allowBlank="1" showInputMessage="1" showErrorMessage="1" sqref="T12 W12:X12">
      <formula1>$AL$3:$AL$4</formula1>
    </dataValidation>
  </dataValidations>
  <hyperlinks>
    <hyperlink ref="J55" r:id="rId1" display="http://www.nww.usace.army.mil/html/OFFICES/Ed/C/ep_current.asp#reg8"/>
    <hyperlink ref="C55" r:id="rId2" display="http://www.wdol.gov/dba.aspx#14"/>
  </hyperlinks>
  <printOptions horizontalCentered="1"/>
  <pageMargins left="0.3" right="0.17" top="0.02" bottom="0.52" header="0.27" footer="0.3"/>
  <pageSetup horizontalDpi="600" verticalDpi="600" orientation="landscape" paperSize="3" scale="59" r:id="rId5"/>
  <headerFooter alignWithMargins="0">
    <oddFooter>&amp;L&amp;D&amp;T&amp;CPage &amp;P of &amp;N</oddFooter>
  </headerFooter>
  <rowBreaks count="1" manualBreakCount="1">
    <brk id="84" max="25" man="1"/>
  </rowBreaks>
  <legacyDrawing r:id="rId4"/>
</worksheet>
</file>

<file path=xl/worksheets/sheet5.xml><?xml version="1.0" encoding="utf-8"?>
<worksheet xmlns="http://schemas.openxmlformats.org/spreadsheetml/2006/main" xmlns:r="http://schemas.openxmlformats.org/officeDocument/2006/relationships">
  <sheetPr>
    <tabColor rgb="FFFFFF00"/>
  </sheetPr>
  <dimension ref="A1:AX100"/>
  <sheetViews>
    <sheetView zoomScale="67" zoomScaleNormal="67" workbookViewId="0" topLeftCell="A1">
      <pane xSplit="7" ySplit="3" topLeftCell="H4" activePane="bottomRight" state="frozen"/>
      <selection pane="topLeft" activeCell="H3" sqref="H3:AA3"/>
      <selection pane="topRight" activeCell="H3" sqref="H3:AA3"/>
      <selection pane="bottomLeft" activeCell="H3" sqref="H3:AA3"/>
      <selection pane="bottomRight" activeCell="H4" sqref="H4"/>
    </sheetView>
  </sheetViews>
  <sheetFormatPr defaultColWidth="9.140625" defaultRowHeight="12.75"/>
  <cols>
    <col min="1" max="1" width="8.421875" style="1" customWidth="1"/>
    <col min="2" max="8" width="10.7109375" style="1" customWidth="1"/>
    <col min="9" max="9" width="5.7109375" style="1" customWidth="1"/>
    <col min="10" max="11" width="10.7109375" style="1" customWidth="1"/>
    <col min="12" max="12" width="11.7109375" style="1" customWidth="1"/>
    <col min="13" max="13" width="10.7109375" style="1" customWidth="1"/>
    <col min="14" max="14" width="5.7109375" style="1" customWidth="1"/>
    <col min="15" max="15" width="10.7109375" style="1" customWidth="1"/>
    <col min="16" max="16" width="11.7109375" style="1" customWidth="1"/>
    <col min="17" max="17" width="10.7109375" style="1" customWidth="1"/>
    <col min="18" max="18" width="5.7109375" style="1" customWidth="1"/>
    <col min="19" max="19" width="10.7109375" style="1" customWidth="1"/>
    <col min="20" max="21" width="11.7109375" style="1" customWidth="1"/>
    <col min="22" max="23" width="10.7109375" style="1" customWidth="1"/>
    <col min="24" max="24" width="14.421875" style="1" customWidth="1"/>
    <col min="25" max="25" width="5.7109375" style="1" customWidth="1"/>
    <col min="26" max="26" width="9.7109375" style="1" customWidth="1"/>
    <col min="27" max="27" width="5.7109375" style="1" customWidth="1"/>
    <col min="28" max="28" width="11.00390625" style="1" customWidth="1"/>
    <col min="29" max="29" width="11.7109375" style="1" customWidth="1"/>
    <col min="30" max="33" width="9.140625" style="1" customWidth="1"/>
    <col min="34" max="34" width="12.00390625" style="1" customWidth="1"/>
    <col min="35" max="49" width="9.140625" style="1" customWidth="1"/>
    <col min="50" max="50" width="13.00390625" style="1" customWidth="1"/>
    <col min="51" max="16384" width="9.140625" style="1" customWidth="1"/>
  </cols>
  <sheetData>
    <row r="1" spans="1:27" ht="30" customHeight="1" thickBot="1">
      <c r="A1" s="205" t="s">
        <v>3</v>
      </c>
      <c r="B1" s="206"/>
      <c r="C1" s="207"/>
      <c r="D1" s="202">
        <f>+V82</f>
        <v>0</v>
      </c>
      <c r="E1" s="203"/>
      <c r="F1" s="204"/>
      <c r="G1" s="168" t="s">
        <v>127</v>
      </c>
      <c r="H1" s="232" t="s">
        <v>179</v>
      </c>
      <c r="I1" s="232"/>
      <c r="J1" s="232"/>
      <c r="K1" s="232"/>
      <c r="L1" s="232"/>
      <c r="M1" s="232"/>
      <c r="N1" s="232"/>
      <c r="O1" s="232"/>
      <c r="P1" s="232"/>
      <c r="Q1" s="232"/>
      <c r="R1" s="232"/>
      <c r="S1" s="232"/>
      <c r="T1" s="232"/>
      <c r="U1" s="232"/>
      <c r="V1" s="232"/>
      <c r="W1" s="232"/>
      <c r="X1" s="232"/>
      <c r="Y1" s="232"/>
      <c r="Z1" s="232"/>
      <c r="AA1" s="233"/>
    </row>
    <row r="2" spans="1:50" ht="23.25" customHeight="1" thickBot="1">
      <c r="A2" s="199" t="s">
        <v>104</v>
      </c>
      <c r="B2" s="200"/>
      <c r="C2" s="201"/>
      <c r="D2" s="214">
        <f>+'Item 1 '!D2:E2</f>
        <v>40660</v>
      </c>
      <c r="E2" s="215"/>
      <c r="F2" s="189" t="s">
        <v>201</v>
      </c>
      <c r="G2" s="188">
        <f>+'Item 1 '!G2</f>
        <v>0</v>
      </c>
      <c r="H2" s="234"/>
      <c r="I2" s="234"/>
      <c r="J2" s="234"/>
      <c r="K2" s="234"/>
      <c r="L2" s="234"/>
      <c r="M2" s="234"/>
      <c r="N2" s="234"/>
      <c r="O2" s="234"/>
      <c r="P2" s="234"/>
      <c r="Q2" s="234"/>
      <c r="R2" s="234"/>
      <c r="S2" s="234"/>
      <c r="T2" s="234"/>
      <c r="U2" s="234"/>
      <c r="V2" s="234"/>
      <c r="W2" s="234"/>
      <c r="X2" s="234"/>
      <c r="Y2" s="234"/>
      <c r="Z2" s="234"/>
      <c r="AA2" s="235"/>
      <c r="AN2" s="224" t="s">
        <v>58</v>
      </c>
      <c r="AO2" s="225"/>
      <c r="AP2" s="225"/>
      <c r="AQ2" s="225"/>
      <c r="AR2" s="225"/>
      <c r="AS2" s="225"/>
      <c r="AT2" s="225"/>
      <c r="AU2" s="225"/>
      <c r="AV2" s="225"/>
      <c r="AW2" s="225"/>
      <c r="AX2" s="226"/>
    </row>
    <row r="3" spans="1:50" ht="18" customHeight="1" thickBot="1">
      <c r="A3" s="208" t="s">
        <v>167</v>
      </c>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10"/>
      <c r="AN3" s="38" t="s">
        <v>35</v>
      </c>
      <c r="AO3" s="39"/>
      <c r="AP3" s="39" t="s">
        <v>27</v>
      </c>
      <c r="AQ3" s="40"/>
      <c r="AR3" s="3"/>
      <c r="AS3" s="38" t="s">
        <v>30</v>
      </c>
      <c r="AT3" s="39"/>
      <c r="AU3" s="40"/>
      <c r="AV3" s="3"/>
      <c r="AW3" s="38" t="s">
        <v>30</v>
      </c>
      <c r="AX3" s="40"/>
    </row>
    <row r="4" spans="1:50" ht="14.25" customHeight="1" thickBot="1">
      <c r="A4" s="216" t="s">
        <v>126</v>
      </c>
      <c r="B4" s="217"/>
      <c r="C4" s="218"/>
      <c r="D4" s="219">
        <f>IF(D5=0,0,D1/D5)</f>
        <v>0</v>
      </c>
      <c r="E4" s="220"/>
      <c r="F4" s="220"/>
      <c r="G4" s="169" t="str">
        <f>+G5</f>
        <v>LS</v>
      </c>
      <c r="H4" s="119"/>
      <c r="I4" s="119"/>
      <c r="J4" s="3"/>
      <c r="K4" s="3"/>
      <c r="AB4" s="13"/>
      <c r="AN4" s="41" t="s">
        <v>36</v>
      </c>
      <c r="AO4" s="42"/>
      <c r="AP4" s="42" t="s">
        <v>28</v>
      </c>
      <c r="AQ4" s="43"/>
      <c r="AR4" s="3"/>
      <c r="AS4" s="41" t="s">
        <v>60</v>
      </c>
      <c r="AT4" s="42"/>
      <c r="AU4" s="43"/>
      <c r="AV4" s="3"/>
      <c r="AW4" s="41" t="s">
        <v>70</v>
      </c>
      <c r="AX4" s="43"/>
    </row>
    <row r="5" spans="1:50" ht="14.25" customHeight="1" thickBot="1">
      <c r="A5" s="185" t="s">
        <v>128</v>
      </c>
      <c r="B5" s="186"/>
      <c r="C5" s="187"/>
      <c r="D5" s="211">
        <v>1</v>
      </c>
      <c r="E5" s="212"/>
      <c r="F5" s="213"/>
      <c r="G5" s="170" t="s">
        <v>127</v>
      </c>
      <c r="H5" s="190"/>
      <c r="I5" s="191"/>
      <c r="J5" s="27"/>
      <c r="K5" s="227" t="s">
        <v>102</v>
      </c>
      <c r="L5" s="227"/>
      <c r="M5" s="227"/>
      <c r="N5" s="227"/>
      <c r="O5" s="3"/>
      <c r="P5" s="227" t="s">
        <v>42</v>
      </c>
      <c r="Q5" s="227"/>
      <c r="R5" s="227"/>
      <c r="T5" s="227" t="s">
        <v>16</v>
      </c>
      <c r="U5" s="227"/>
      <c r="V5" s="227"/>
      <c r="X5" s="228" t="s">
        <v>122</v>
      </c>
      <c r="Y5" s="228"/>
      <c r="Z5" s="228"/>
      <c r="AA5" s="228"/>
      <c r="AB5" s="13"/>
      <c r="AN5" s="41"/>
      <c r="AO5" s="42"/>
      <c r="AP5" s="42"/>
      <c r="AQ5" s="43"/>
      <c r="AR5" s="3"/>
      <c r="AS5" s="41" t="s">
        <v>61</v>
      </c>
      <c r="AT5" s="42"/>
      <c r="AU5" s="43"/>
      <c r="AV5" s="3"/>
      <c r="AW5" s="41" t="s">
        <v>71</v>
      </c>
      <c r="AX5" s="43"/>
    </row>
    <row r="6" spans="8:50" ht="14.25" customHeight="1">
      <c r="H6" s="160"/>
      <c r="I6" s="160"/>
      <c r="J6" s="27"/>
      <c r="K6" s="229">
        <f>+'Item 1 '!K6:N6</f>
        <v>0</v>
      </c>
      <c r="L6" s="230"/>
      <c r="M6" s="230"/>
      <c r="N6" s="231"/>
      <c r="P6" s="229"/>
      <c r="Q6" s="230"/>
      <c r="R6" s="231"/>
      <c r="T6" s="221">
        <f>+'Item 1 '!T6:V6</f>
        <v>0</v>
      </c>
      <c r="U6" s="222"/>
      <c r="V6" s="223"/>
      <c r="X6" s="221">
        <f>+'Item 1 '!X6:AA6</f>
        <v>0</v>
      </c>
      <c r="Y6" s="222"/>
      <c r="Z6" s="222"/>
      <c r="AA6" s="223"/>
      <c r="AB6" s="13"/>
      <c r="AN6" s="41" t="s">
        <v>43</v>
      </c>
      <c r="AO6" s="42"/>
      <c r="AP6" s="42" t="s">
        <v>47</v>
      </c>
      <c r="AQ6" s="43"/>
      <c r="AR6" s="3"/>
      <c r="AS6" s="41" t="s">
        <v>62</v>
      </c>
      <c r="AT6" s="42"/>
      <c r="AU6" s="43"/>
      <c r="AV6" s="3"/>
      <c r="AW6" s="41" t="s">
        <v>69</v>
      </c>
      <c r="AX6" s="43"/>
    </row>
    <row r="7" spans="1:50" ht="15" customHeight="1">
      <c r="A7" s="227" t="s">
        <v>105</v>
      </c>
      <c r="B7" s="227"/>
      <c r="D7" s="227" t="s">
        <v>111</v>
      </c>
      <c r="E7" s="227"/>
      <c r="F7" s="227"/>
      <c r="H7" s="236" t="s">
        <v>103</v>
      </c>
      <c r="I7" s="236"/>
      <c r="J7" s="27"/>
      <c r="K7" s="237" t="s">
        <v>106</v>
      </c>
      <c r="L7" s="237"/>
      <c r="M7" s="237"/>
      <c r="N7" s="237"/>
      <c r="P7" s="237" t="s">
        <v>31</v>
      </c>
      <c r="Q7" s="237"/>
      <c r="R7" s="237"/>
      <c r="T7" s="237" t="s">
        <v>17</v>
      </c>
      <c r="U7" s="237"/>
      <c r="V7" s="237"/>
      <c r="X7" s="239" t="s">
        <v>121</v>
      </c>
      <c r="Y7" s="239"/>
      <c r="Z7" s="239"/>
      <c r="AA7" s="239"/>
      <c r="AB7" s="13"/>
      <c r="AN7" s="41" t="s">
        <v>44</v>
      </c>
      <c r="AO7" s="42"/>
      <c r="AP7" s="42" t="s">
        <v>46</v>
      </c>
      <c r="AQ7" s="43"/>
      <c r="AR7" s="3"/>
      <c r="AS7" s="41" t="s">
        <v>63</v>
      </c>
      <c r="AT7" s="42"/>
      <c r="AU7" s="43"/>
      <c r="AV7" s="3"/>
      <c r="AW7" s="41" t="s">
        <v>68</v>
      </c>
      <c r="AX7" s="43"/>
    </row>
    <row r="8" spans="1:50" ht="15" customHeight="1" thickBot="1">
      <c r="A8" s="240">
        <f>+'Item 1 '!A8:B8</f>
        <v>0</v>
      </c>
      <c r="B8" s="241"/>
      <c r="D8" s="229">
        <f>+'Item 1 '!D8:F8</f>
        <v>0</v>
      </c>
      <c r="E8" s="230"/>
      <c r="F8" s="231"/>
      <c r="H8" s="240">
        <f>+'Item 1 '!H8:I8</f>
        <v>0</v>
      </c>
      <c r="I8" s="241"/>
      <c r="J8" s="27"/>
      <c r="K8" s="229">
        <f>+'Item 1 '!K8:N8</f>
        <v>0</v>
      </c>
      <c r="L8" s="230"/>
      <c r="M8" s="230"/>
      <c r="N8" s="231"/>
      <c r="P8" s="229"/>
      <c r="Q8" s="230"/>
      <c r="R8" s="231"/>
      <c r="T8" s="221">
        <f>+'Item 1 '!T8:V8</f>
        <v>0</v>
      </c>
      <c r="U8" s="222"/>
      <c r="V8" s="223"/>
      <c r="X8" s="221">
        <f>+'Item 1 '!X8:AA8</f>
        <v>0</v>
      </c>
      <c r="Y8" s="222"/>
      <c r="Z8" s="222"/>
      <c r="AA8" s="223"/>
      <c r="AB8" s="13"/>
      <c r="AN8" s="41" t="s">
        <v>45</v>
      </c>
      <c r="AO8" s="42"/>
      <c r="AP8" s="42" t="s">
        <v>48</v>
      </c>
      <c r="AQ8" s="43"/>
      <c r="AR8" s="3"/>
      <c r="AS8" s="44" t="s">
        <v>64</v>
      </c>
      <c r="AT8" s="45"/>
      <c r="AU8" s="46"/>
      <c r="AV8" s="3"/>
      <c r="AW8" s="41" t="s">
        <v>72</v>
      </c>
      <c r="AX8" s="43"/>
    </row>
    <row r="9" spans="1:50" ht="15" customHeight="1" thickBot="1">
      <c r="A9" s="227" t="s">
        <v>66</v>
      </c>
      <c r="B9" s="227"/>
      <c r="D9" s="237" t="s">
        <v>124</v>
      </c>
      <c r="E9" s="237"/>
      <c r="F9" s="237"/>
      <c r="H9" s="238" t="s">
        <v>125</v>
      </c>
      <c r="I9" s="238"/>
      <c r="J9" s="3"/>
      <c r="K9" s="237" t="s">
        <v>120</v>
      </c>
      <c r="L9" s="237"/>
      <c r="M9" s="237"/>
      <c r="N9" s="237"/>
      <c r="P9" s="237" t="s">
        <v>39</v>
      </c>
      <c r="Q9" s="237"/>
      <c r="R9" s="237"/>
      <c r="T9" s="237" t="s">
        <v>18</v>
      </c>
      <c r="U9" s="237"/>
      <c r="V9" s="237"/>
      <c r="X9" s="237" t="s">
        <v>41</v>
      </c>
      <c r="Y9" s="237"/>
      <c r="Z9" s="237"/>
      <c r="AA9" s="237"/>
      <c r="AB9" s="13"/>
      <c r="AN9" s="41" t="s">
        <v>30</v>
      </c>
      <c r="AO9" s="42"/>
      <c r="AP9" s="42"/>
      <c r="AQ9" s="43"/>
      <c r="AR9" s="3"/>
      <c r="AS9" s="3"/>
      <c r="AT9" s="3"/>
      <c r="AU9" s="3"/>
      <c r="AV9" s="3"/>
      <c r="AW9" s="44" t="s">
        <v>73</v>
      </c>
      <c r="AX9" s="46"/>
    </row>
    <row r="10" spans="1:50" ht="15" customHeight="1" thickBot="1">
      <c r="A10" s="240">
        <f>+'Item 1 '!A10:B10</f>
        <v>0</v>
      </c>
      <c r="B10" s="241"/>
      <c r="D10" s="229">
        <f>+'Item 1 '!D10:F10</f>
        <v>0</v>
      </c>
      <c r="E10" s="230"/>
      <c r="F10" s="231"/>
      <c r="H10" s="240">
        <v>5</v>
      </c>
      <c r="I10" s="241"/>
      <c r="J10" s="3"/>
      <c r="K10" s="229">
        <f>+'Item 1 '!K10:N10</f>
        <v>0</v>
      </c>
      <c r="L10" s="230"/>
      <c r="M10" s="230"/>
      <c r="N10" s="231"/>
      <c r="P10" s="229" t="s">
        <v>30</v>
      </c>
      <c r="Q10" s="230"/>
      <c r="R10" s="231"/>
      <c r="T10" s="221">
        <f>+'Item 1 '!T10:V10</f>
        <v>0</v>
      </c>
      <c r="U10" s="222"/>
      <c r="V10" s="223"/>
      <c r="X10" s="221">
        <f>+'Item 1 '!X10:AA10</f>
        <v>0</v>
      </c>
      <c r="Y10" s="222"/>
      <c r="Z10" s="222"/>
      <c r="AA10" s="223"/>
      <c r="AB10" s="13"/>
      <c r="AN10" s="41"/>
      <c r="AO10" s="42"/>
      <c r="AP10" s="42"/>
      <c r="AQ10" s="43"/>
      <c r="AR10" s="3"/>
      <c r="AS10" s="3"/>
      <c r="AT10" s="3"/>
      <c r="AU10" s="3"/>
      <c r="AV10" s="3"/>
      <c r="AW10" s="3"/>
      <c r="AX10" s="10"/>
    </row>
    <row r="11" spans="1:50" ht="15" customHeight="1" thickBot="1">
      <c r="A11" s="237" t="s">
        <v>34</v>
      </c>
      <c r="B11" s="237"/>
      <c r="D11" s="237" t="s">
        <v>37</v>
      </c>
      <c r="E11" s="237"/>
      <c r="F11" s="237"/>
      <c r="H11" s="238" t="s">
        <v>52</v>
      </c>
      <c r="I11" s="238"/>
      <c r="K11" s="237" t="s">
        <v>107</v>
      </c>
      <c r="L11" s="237"/>
      <c r="M11" s="237"/>
      <c r="N11" s="237"/>
      <c r="P11" s="237" t="s">
        <v>40</v>
      </c>
      <c r="Q11" s="237"/>
      <c r="R11" s="237"/>
      <c r="T11" s="237" t="s">
        <v>78</v>
      </c>
      <c r="U11" s="237"/>
      <c r="W11" s="111" t="s">
        <v>131</v>
      </c>
      <c r="X11" s="237" t="s">
        <v>79</v>
      </c>
      <c r="Y11" s="237"/>
      <c r="Z11" s="237"/>
      <c r="AA11" s="237"/>
      <c r="AB11" s="13"/>
      <c r="AN11" s="41" t="b">
        <f>IF(K10="Subcontractor",0)</f>
        <v>0</v>
      </c>
      <c r="AO11" s="42" t="s">
        <v>56</v>
      </c>
      <c r="AP11" s="42"/>
      <c r="AQ11" s="43"/>
      <c r="AR11" s="3"/>
      <c r="AS11" s="48" t="s">
        <v>74</v>
      </c>
      <c r="AT11" s="3"/>
      <c r="AU11" s="48">
        <f>V82-X50</f>
        <v>-1E-06</v>
      </c>
      <c r="AV11" s="3"/>
      <c r="AW11" s="178">
        <f>+V56</f>
        <v>0</v>
      </c>
      <c r="AX11" s="10"/>
    </row>
    <row r="12" spans="1:50" ht="15" customHeight="1" thickBot="1">
      <c r="A12" s="229">
        <f>+'Item 1 '!A12:B12</f>
        <v>0</v>
      </c>
      <c r="B12" s="231"/>
      <c r="D12" s="229" t="str">
        <f>+'Item 1 '!D12:F12</f>
        <v>No</v>
      </c>
      <c r="E12" s="230"/>
      <c r="F12" s="231"/>
      <c r="H12" s="240">
        <f>+'Item 1 '!H12:I12</f>
        <v>0</v>
      </c>
      <c r="I12" s="241"/>
      <c r="K12" s="229">
        <f>+'Item 1 '!K12:N12</f>
        <v>0</v>
      </c>
      <c r="L12" s="230"/>
      <c r="M12" s="230"/>
      <c r="N12" s="231"/>
      <c r="P12" s="229" t="s">
        <v>47</v>
      </c>
      <c r="Q12" s="230"/>
      <c r="R12" s="231"/>
      <c r="T12" s="221" t="str">
        <f>+'Item 1 '!T12:V12</f>
        <v>No</v>
      </c>
      <c r="U12" s="222"/>
      <c r="V12" s="223"/>
      <c r="W12" s="172" t="str">
        <f>+'Item 1 '!W12</f>
        <v>Yes</v>
      </c>
      <c r="X12" s="229" t="str">
        <f>+'Item 1 '!X12:AA12</f>
        <v>No</v>
      </c>
      <c r="Y12" s="230"/>
      <c r="Z12" s="230"/>
      <c r="AA12" s="231"/>
      <c r="AB12" s="13"/>
      <c r="AN12" s="44">
        <f>IF(D12="No",0)</f>
        <v>0</v>
      </c>
      <c r="AO12" s="45" t="s">
        <v>57</v>
      </c>
      <c r="AP12" s="45"/>
      <c r="AQ12" s="46"/>
      <c r="AR12" s="12"/>
      <c r="AS12" s="49" t="s">
        <v>75</v>
      </c>
      <c r="AT12" s="12"/>
      <c r="AU12" s="49">
        <f>AU11/X50</f>
        <v>-1</v>
      </c>
      <c r="AV12" s="12"/>
      <c r="AW12" s="12"/>
      <c r="AX12" s="90"/>
    </row>
    <row r="13" spans="1:28" ht="15" customHeight="1">
      <c r="A13" s="237" t="s">
        <v>33</v>
      </c>
      <c r="B13" s="237"/>
      <c r="D13" s="237" t="s">
        <v>53</v>
      </c>
      <c r="E13" s="237"/>
      <c r="F13" s="237"/>
      <c r="H13" s="237" t="s">
        <v>76</v>
      </c>
      <c r="I13" s="237"/>
      <c r="K13" s="237" t="s">
        <v>108</v>
      </c>
      <c r="L13" s="237"/>
      <c r="M13" s="237"/>
      <c r="N13" s="237"/>
      <c r="P13" s="237" t="s">
        <v>67</v>
      </c>
      <c r="Q13" s="237"/>
      <c r="R13" s="237"/>
      <c r="T13" s="227" t="s">
        <v>38</v>
      </c>
      <c r="U13" s="227"/>
      <c r="V13" s="227"/>
      <c r="W13" s="227"/>
      <c r="X13" s="227"/>
      <c r="Y13" s="227"/>
      <c r="Z13" s="227"/>
      <c r="AA13" s="227"/>
      <c r="AB13" s="13"/>
    </row>
    <row r="14" spans="1:28" ht="15" customHeight="1">
      <c r="A14" s="229">
        <f>+'Item 1 '!A14:B14</f>
        <v>0</v>
      </c>
      <c r="B14" s="231"/>
      <c r="D14" s="229">
        <f>+'Item 1 '!D14:F14</f>
        <v>0</v>
      </c>
      <c r="E14" s="230"/>
      <c r="F14" s="231"/>
      <c r="H14" s="240">
        <f>+'Item 1 '!H14:I14</f>
        <v>0</v>
      </c>
      <c r="I14" s="241"/>
      <c r="K14" s="229">
        <f>+'Item 1 '!K14:N14</f>
        <v>0</v>
      </c>
      <c r="L14" s="230"/>
      <c r="M14" s="230"/>
      <c r="N14" s="231"/>
      <c r="P14" s="229" t="s">
        <v>30</v>
      </c>
      <c r="Q14" s="230"/>
      <c r="R14" s="231"/>
      <c r="T14" s="246" t="str">
        <f ca="1">+CELL("Filename")</f>
        <v>V:\DSC Workflow\WEB SITE\NEW Workflows Site\Construction\[CM5-ModificationEstimateOfCost_6-15-11.xls]Item 1 </v>
      </c>
      <c r="U14" s="247"/>
      <c r="V14" s="247"/>
      <c r="W14" s="247"/>
      <c r="X14" s="247"/>
      <c r="Y14" s="247"/>
      <c r="Z14" s="247"/>
      <c r="AA14" s="248"/>
      <c r="AB14" s="13"/>
    </row>
    <row r="15" spans="1:28" ht="15" customHeight="1">
      <c r="A15" s="237" t="s">
        <v>123</v>
      </c>
      <c r="B15" s="237"/>
      <c r="D15" s="237" t="s">
        <v>54</v>
      </c>
      <c r="E15" s="237"/>
      <c r="F15" s="237"/>
      <c r="H15" s="238" t="s">
        <v>55</v>
      </c>
      <c r="I15" s="238"/>
      <c r="K15" s="237" t="s">
        <v>109</v>
      </c>
      <c r="L15" s="237"/>
      <c r="M15" s="237"/>
      <c r="N15" s="237"/>
      <c r="O15" s="3"/>
      <c r="P15" s="237" t="s">
        <v>59</v>
      </c>
      <c r="Q15" s="237"/>
      <c r="R15" s="237"/>
      <c r="T15" s="249"/>
      <c r="U15" s="250"/>
      <c r="V15" s="250"/>
      <c r="W15" s="250"/>
      <c r="X15" s="250"/>
      <c r="Y15" s="250"/>
      <c r="Z15" s="250"/>
      <c r="AA15" s="251"/>
      <c r="AB15" s="51"/>
    </row>
    <row r="16" spans="1:28" ht="15" customHeight="1">
      <c r="A16" s="240">
        <f>+'Item 1 '!A16:B16</f>
        <v>0</v>
      </c>
      <c r="B16" s="241"/>
      <c r="D16" s="229">
        <f>+'Item 1 '!D16:F16</f>
        <v>0</v>
      </c>
      <c r="E16" s="230"/>
      <c r="F16" s="231"/>
      <c r="H16" s="240">
        <f>+'Item 1 '!H16:I16</f>
        <v>0</v>
      </c>
      <c r="I16" s="241"/>
      <c r="K16" s="229">
        <f>+'Item 1 '!K16:N16</f>
        <v>0</v>
      </c>
      <c r="L16" s="230"/>
      <c r="M16" s="230"/>
      <c r="N16" s="231"/>
      <c r="O16" s="3"/>
      <c r="P16" s="229" t="s">
        <v>30</v>
      </c>
      <c r="Q16" s="230"/>
      <c r="R16" s="231"/>
      <c r="T16" s="252"/>
      <c r="U16" s="253"/>
      <c r="V16" s="253"/>
      <c r="W16" s="253"/>
      <c r="X16" s="253"/>
      <c r="Y16" s="253"/>
      <c r="Z16" s="253"/>
      <c r="AA16" s="254"/>
      <c r="AB16" s="51"/>
    </row>
    <row r="17" spans="1:28" ht="15" customHeight="1" thickBot="1">
      <c r="A17" s="25"/>
      <c r="B17" s="25"/>
      <c r="C17" s="47"/>
      <c r="D17" s="25"/>
      <c r="E17" s="25"/>
      <c r="F17" s="25"/>
      <c r="G17" s="25"/>
      <c r="H17" s="26"/>
      <c r="I17" s="26"/>
      <c r="J17" s="26"/>
      <c r="K17" s="26"/>
      <c r="L17" s="26"/>
      <c r="M17" s="26"/>
      <c r="N17" s="3"/>
      <c r="O17" s="3"/>
      <c r="P17" s="3"/>
      <c r="Q17" s="3"/>
      <c r="R17" s="3"/>
      <c r="S17" s="3"/>
      <c r="T17" s="3"/>
      <c r="U17" s="3"/>
      <c r="V17" s="3"/>
      <c r="W17" s="3"/>
      <c r="X17" s="3"/>
      <c r="Y17" s="3"/>
      <c r="Z17" s="3"/>
      <c r="AA17" s="3"/>
      <c r="AB17" s="3"/>
    </row>
    <row r="18" spans="1:28" ht="18.75" customHeight="1" thickBot="1">
      <c r="A18" s="52" t="s">
        <v>159</v>
      </c>
      <c r="B18" s="53"/>
      <c r="C18" s="53"/>
      <c r="D18" s="53"/>
      <c r="E18" s="53"/>
      <c r="F18" s="119"/>
      <c r="G18" s="119"/>
      <c r="H18" s="53"/>
      <c r="I18" s="53"/>
      <c r="J18" s="53"/>
      <c r="K18" s="53"/>
      <c r="L18" s="53"/>
      <c r="M18" s="53"/>
      <c r="N18" s="53"/>
      <c r="O18" s="53"/>
      <c r="P18" s="53"/>
      <c r="Q18" s="53"/>
      <c r="R18" s="53"/>
      <c r="S18" s="53"/>
      <c r="T18" s="53"/>
      <c r="U18" s="53"/>
      <c r="V18" s="53"/>
      <c r="W18" s="53"/>
      <c r="X18" s="53"/>
      <c r="Y18" s="53"/>
      <c r="Z18" s="53"/>
      <c r="AA18" s="115"/>
      <c r="AB18" s="13"/>
    </row>
    <row r="19" spans="1:28" ht="16.5" customHeight="1" thickBot="1">
      <c r="A19" s="66"/>
      <c r="B19" s="264" t="s">
        <v>11</v>
      </c>
      <c r="C19" s="265"/>
      <c r="D19" s="265"/>
      <c r="E19" s="266"/>
      <c r="F19" s="268" t="s">
        <v>133</v>
      </c>
      <c r="G19" s="269"/>
      <c r="H19" s="242" t="s">
        <v>7</v>
      </c>
      <c r="I19" s="243"/>
      <c r="J19" s="243"/>
      <c r="K19" s="243"/>
      <c r="L19" s="244"/>
      <c r="M19" s="272" t="s">
        <v>2</v>
      </c>
      <c r="N19" s="272"/>
      <c r="O19" s="272"/>
      <c r="P19" s="272"/>
      <c r="Q19" s="242" t="s">
        <v>0</v>
      </c>
      <c r="R19" s="243"/>
      <c r="S19" s="243"/>
      <c r="T19" s="244"/>
      <c r="U19" s="242" t="s">
        <v>9</v>
      </c>
      <c r="V19" s="243"/>
      <c r="W19" s="243"/>
      <c r="X19" s="244"/>
      <c r="Y19" s="113"/>
      <c r="Z19" s="114"/>
      <c r="AA19" s="122"/>
      <c r="AB19" s="13"/>
    </row>
    <row r="20" spans="1:28" ht="18" customHeight="1" thickBot="1">
      <c r="A20" s="67" t="s">
        <v>12</v>
      </c>
      <c r="B20" s="255"/>
      <c r="C20" s="256"/>
      <c r="D20" s="256"/>
      <c r="E20" s="267"/>
      <c r="F20" s="270" t="s">
        <v>132</v>
      </c>
      <c r="G20" s="271"/>
      <c r="H20" s="245" t="s">
        <v>4</v>
      </c>
      <c r="I20" s="245"/>
      <c r="J20" s="68" t="s">
        <v>51</v>
      </c>
      <c r="K20" s="145" t="s">
        <v>20</v>
      </c>
      <c r="L20" s="145" t="s">
        <v>5</v>
      </c>
      <c r="M20" s="245" t="s">
        <v>4</v>
      </c>
      <c r="N20" s="245"/>
      <c r="O20" s="145" t="s">
        <v>20</v>
      </c>
      <c r="P20" s="145" t="s">
        <v>5</v>
      </c>
      <c r="Q20" s="245" t="s">
        <v>4</v>
      </c>
      <c r="R20" s="245"/>
      <c r="S20" s="145" t="s">
        <v>20</v>
      </c>
      <c r="T20" s="145" t="s">
        <v>5</v>
      </c>
      <c r="U20" s="69" t="s">
        <v>6</v>
      </c>
      <c r="V20" s="145" t="s">
        <v>50</v>
      </c>
      <c r="W20" s="145" t="s">
        <v>15</v>
      </c>
      <c r="X20" s="145" t="s">
        <v>5</v>
      </c>
      <c r="Y20" s="255" t="s">
        <v>32</v>
      </c>
      <c r="Z20" s="256"/>
      <c r="AA20" s="257"/>
      <c r="AB20" s="13"/>
    </row>
    <row r="21" spans="1:30" ht="17.25" customHeight="1" thickBot="1">
      <c r="A21" s="70"/>
      <c r="B21" s="258" t="s">
        <v>13</v>
      </c>
      <c r="C21" s="258"/>
      <c r="D21" s="258"/>
      <c r="E21" s="258"/>
      <c r="F21" s="71"/>
      <c r="G21" s="71"/>
      <c r="H21" s="144"/>
      <c r="I21" s="144"/>
      <c r="J21" s="144"/>
      <c r="K21" s="144"/>
      <c r="L21" s="144"/>
      <c r="M21" s="144"/>
      <c r="N21" s="144"/>
      <c r="O21" s="144"/>
      <c r="P21" s="144"/>
      <c r="Q21" s="144"/>
      <c r="R21" s="144"/>
      <c r="S21" s="144"/>
      <c r="T21" s="144"/>
      <c r="U21" s="144"/>
      <c r="V21" s="144"/>
      <c r="W21" s="144"/>
      <c r="X21" s="144"/>
      <c r="Y21" s="118"/>
      <c r="Z21" s="112"/>
      <c r="AA21" s="71"/>
      <c r="AB21" s="13"/>
      <c r="AD21" s="24"/>
    </row>
    <row r="22" spans="1:35" ht="15" customHeight="1" thickBot="1">
      <c r="A22" s="72">
        <v>1</v>
      </c>
      <c r="B22" s="259"/>
      <c r="C22" s="260"/>
      <c r="D22" s="260"/>
      <c r="E22" s="260"/>
      <c r="F22" s="80">
        <v>0</v>
      </c>
      <c r="G22" s="81" t="s">
        <v>21</v>
      </c>
      <c r="H22" s="73">
        <v>0</v>
      </c>
      <c r="I22" s="74" t="s">
        <v>22</v>
      </c>
      <c r="J22" s="75">
        <f aca="true" t="shared" si="0" ref="J22:J27">IF(H22&lt;&gt;0,F22/H22,0)</f>
        <v>0</v>
      </c>
      <c r="K22" s="76">
        <v>0</v>
      </c>
      <c r="L22" s="77">
        <f aca="true" t="shared" si="1" ref="L22:L27">-K22*H22</f>
        <v>0</v>
      </c>
      <c r="M22" s="73">
        <v>0</v>
      </c>
      <c r="N22" s="74" t="s">
        <v>21</v>
      </c>
      <c r="O22" s="76">
        <v>0</v>
      </c>
      <c r="P22" s="77">
        <f aca="true" t="shared" si="2" ref="P22:P27">-O22*M22</f>
        <v>0</v>
      </c>
      <c r="Q22" s="73">
        <v>0</v>
      </c>
      <c r="R22" s="74" t="s">
        <v>21</v>
      </c>
      <c r="S22" s="76">
        <v>0</v>
      </c>
      <c r="T22" s="77">
        <f aca="true" t="shared" si="3" ref="T22:T27">-S22*Q22</f>
        <v>0</v>
      </c>
      <c r="U22" s="78">
        <f>+T22+P22+L22</f>
        <v>0</v>
      </c>
      <c r="V22" s="79">
        <f aca="true" t="shared" si="4" ref="V22:V27">SUM($T$10+$T$8+$T$6)</f>
        <v>0</v>
      </c>
      <c r="W22" s="78">
        <f>U22*V22</f>
        <v>0</v>
      </c>
      <c r="X22" s="152">
        <f>W22+U22</f>
        <v>0</v>
      </c>
      <c r="Y22" s="261">
        <f aca="true" t="shared" si="5" ref="Y22:Y27">IF(F22=0,0,X22/F22)</f>
        <v>0</v>
      </c>
      <c r="Z22" s="261"/>
      <c r="AA22" s="146" t="str">
        <f aca="true" t="shared" si="6" ref="AA22:AA27">+G22</f>
        <v>sf</v>
      </c>
      <c r="AB22" s="13"/>
      <c r="AH22" s="7"/>
      <c r="AI22" s="8"/>
    </row>
    <row r="23" spans="1:35" ht="15" customHeight="1" thickBot="1">
      <c r="A23" s="82">
        <v>2</v>
      </c>
      <c r="B23" s="262"/>
      <c r="C23" s="263"/>
      <c r="D23" s="263"/>
      <c r="E23" s="263"/>
      <c r="F23" s="94">
        <v>0</v>
      </c>
      <c r="G23" s="95" t="s">
        <v>21</v>
      </c>
      <c r="H23" s="83">
        <v>0</v>
      </c>
      <c r="I23" s="84" t="s">
        <v>22</v>
      </c>
      <c r="J23" s="75">
        <f t="shared" si="0"/>
        <v>0</v>
      </c>
      <c r="K23" s="85">
        <v>0</v>
      </c>
      <c r="L23" s="77">
        <f t="shared" si="1"/>
        <v>0</v>
      </c>
      <c r="M23" s="83">
        <v>0</v>
      </c>
      <c r="N23" s="84" t="s">
        <v>21</v>
      </c>
      <c r="O23" s="85">
        <v>0</v>
      </c>
      <c r="P23" s="77">
        <f t="shared" si="2"/>
        <v>0</v>
      </c>
      <c r="Q23" s="83">
        <v>0</v>
      </c>
      <c r="R23" s="84" t="s">
        <v>21</v>
      </c>
      <c r="S23" s="85">
        <v>0</v>
      </c>
      <c r="T23" s="77">
        <f t="shared" si="3"/>
        <v>0</v>
      </c>
      <c r="U23" s="78">
        <f aca="true" t="shared" si="7" ref="U23:U49">+T23+P23+L23</f>
        <v>0</v>
      </c>
      <c r="V23" s="79">
        <f t="shared" si="4"/>
        <v>0</v>
      </c>
      <c r="W23" s="78">
        <f aca="true" t="shared" si="8" ref="W23:W49">U23*V23</f>
        <v>0</v>
      </c>
      <c r="X23" s="153">
        <f aca="true" t="shared" si="9" ref="X23:X49">W23+U23</f>
        <v>0</v>
      </c>
      <c r="Y23" s="261">
        <f t="shared" si="5"/>
        <v>0</v>
      </c>
      <c r="Z23" s="261"/>
      <c r="AA23" s="146" t="str">
        <f t="shared" si="6"/>
        <v>sf</v>
      </c>
      <c r="AB23" s="13"/>
      <c r="AH23" s="7"/>
      <c r="AI23" s="8"/>
    </row>
    <row r="24" spans="1:28" ht="15" customHeight="1" thickBot="1">
      <c r="A24" s="82">
        <v>3</v>
      </c>
      <c r="B24" s="273"/>
      <c r="C24" s="263"/>
      <c r="D24" s="263"/>
      <c r="E24" s="263"/>
      <c r="F24" s="94">
        <v>0</v>
      </c>
      <c r="G24" s="95" t="s">
        <v>21</v>
      </c>
      <c r="H24" s="83">
        <v>0</v>
      </c>
      <c r="I24" s="84" t="s">
        <v>22</v>
      </c>
      <c r="J24" s="75">
        <f t="shared" si="0"/>
        <v>0</v>
      </c>
      <c r="K24" s="85">
        <v>0</v>
      </c>
      <c r="L24" s="77">
        <f t="shared" si="1"/>
        <v>0</v>
      </c>
      <c r="M24" s="83">
        <v>0</v>
      </c>
      <c r="N24" s="84" t="s">
        <v>21</v>
      </c>
      <c r="O24" s="85">
        <v>0</v>
      </c>
      <c r="P24" s="77">
        <f t="shared" si="2"/>
        <v>0</v>
      </c>
      <c r="Q24" s="83">
        <v>0</v>
      </c>
      <c r="R24" s="84" t="s">
        <v>21</v>
      </c>
      <c r="S24" s="85">
        <v>0</v>
      </c>
      <c r="T24" s="77">
        <f t="shared" si="3"/>
        <v>0</v>
      </c>
      <c r="U24" s="78">
        <f t="shared" si="7"/>
        <v>0</v>
      </c>
      <c r="V24" s="79">
        <f t="shared" si="4"/>
        <v>0</v>
      </c>
      <c r="W24" s="78">
        <f t="shared" si="8"/>
        <v>0</v>
      </c>
      <c r="X24" s="153">
        <f t="shared" si="9"/>
        <v>0</v>
      </c>
      <c r="Y24" s="261">
        <f t="shared" si="5"/>
        <v>0</v>
      </c>
      <c r="Z24" s="261"/>
      <c r="AA24" s="146" t="str">
        <f t="shared" si="6"/>
        <v>sf</v>
      </c>
      <c r="AB24" s="13"/>
    </row>
    <row r="25" spans="1:28" ht="15" customHeight="1" thickBot="1">
      <c r="A25" s="82">
        <v>4</v>
      </c>
      <c r="B25" s="262"/>
      <c r="C25" s="263"/>
      <c r="D25" s="263"/>
      <c r="E25" s="263"/>
      <c r="F25" s="94">
        <v>0</v>
      </c>
      <c r="G25" s="95" t="s">
        <v>21</v>
      </c>
      <c r="H25" s="83">
        <v>0</v>
      </c>
      <c r="I25" s="84" t="s">
        <v>22</v>
      </c>
      <c r="J25" s="75">
        <f t="shared" si="0"/>
        <v>0</v>
      </c>
      <c r="K25" s="85">
        <v>0</v>
      </c>
      <c r="L25" s="77">
        <f t="shared" si="1"/>
        <v>0</v>
      </c>
      <c r="M25" s="83">
        <v>0</v>
      </c>
      <c r="N25" s="84" t="s">
        <v>21</v>
      </c>
      <c r="O25" s="85">
        <v>0</v>
      </c>
      <c r="P25" s="77">
        <f t="shared" si="2"/>
        <v>0</v>
      </c>
      <c r="Q25" s="83">
        <v>0</v>
      </c>
      <c r="R25" s="84" t="s">
        <v>21</v>
      </c>
      <c r="S25" s="85">
        <v>0</v>
      </c>
      <c r="T25" s="77">
        <f t="shared" si="3"/>
        <v>0</v>
      </c>
      <c r="U25" s="78">
        <f t="shared" si="7"/>
        <v>0</v>
      </c>
      <c r="V25" s="79">
        <f t="shared" si="4"/>
        <v>0</v>
      </c>
      <c r="W25" s="78">
        <f t="shared" si="8"/>
        <v>0</v>
      </c>
      <c r="X25" s="153">
        <f t="shared" si="9"/>
        <v>0</v>
      </c>
      <c r="Y25" s="261">
        <f t="shared" si="5"/>
        <v>0</v>
      </c>
      <c r="Z25" s="261"/>
      <c r="AA25" s="146" t="str">
        <f t="shared" si="6"/>
        <v>sf</v>
      </c>
      <c r="AB25" s="13"/>
    </row>
    <row r="26" spans="1:35" ht="15" customHeight="1" thickBot="1">
      <c r="A26" s="82">
        <v>5</v>
      </c>
      <c r="B26" s="273"/>
      <c r="C26" s="263"/>
      <c r="D26" s="263"/>
      <c r="E26" s="263"/>
      <c r="F26" s="94">
        <v>0</v>
      </c>
      <c r="G26" s="95" t="s">
        <v>21</v>
      </c>
      <c r="H26" s="83">
        <v>0</v>
      </c>
      <c r="I26" s="84" t="s">
        <v>22</v>
      </c>
      <c r="J26" s="75">
        <f t="shared" si="0"/>
        <v>0</v>
      </c>
      <c r="K26" s="85">
        <v>0</v>
      </c>
      <c r="L26" s="77">
        <f t="shared" si="1"/>
        <v>0</v>
      </c>
      <c r="M26" s="83">
        <v>0</v>
      </c>
      <c r="N26" s="84" t="s">
        <v>21</v>
      </c>
      <c r="O26" s="85">
        <v>0</v>
      </c>
      <c r="P26" s="77">
        <f t="shared" si="2"/>
        <v>0</v>
      </c>
      <c r="Q26" s="83">
        <v>0</v>
      </c>
      <c r="R26" s="84" t="s">
        <v>21</v>
      </c>
      <c r="S26" s="85">
        <v>0</v>
      </c>
      <c r="T26" s="77">
        <f t="shared" si="3"/>
        <v>0</v>
      </c>
      <c r="U26" s="78">
        <f t="shared" si="7"/>
        <v>0</v>
      </c>
      <c r="V26" s="79">
        <f t="shared" si="4"/>
        <v>0</v>
      </c>
      <c r="W26" s="78">
        <f t="shared" si="8"/>
        <v>0</v>
      </c>
      <c r="X26" s="153">
        <f t="shared" si="9"/>
        <v>0</v>
      </c>
      <c r="Y26" s="261">
        <f t="shared" si="5"/>
        <v>0</v>
      </c>
      <c r="Z26" s="261"/>
      <c r="AA26" s="146" t="str">
        <f t="shared" si="6"/>
        <v>sf</v>
      </c>
      <c r="AB26" s="13"/>
      <c r="AI26" s="6"/>
    </row>
    <row r="27" spans="1:35" ht="15" customHeight="1" thickBot="1">
      <c r="A27" s="82">
        <v>6</v>
      </c>
      <c r="B27" s="262"/>
      <c r="C27" s="263"/>
      <c r="D27" s="263"/>
      <c r="E27" s="263"/>
      <c r="F27" s="94">
        <v>0</v>
      </c>
      <c r="G27" s="133" t="s">
        <v>21</v>
      </c>
      <c r="H27" s="83">
        <v>0</v>
      </c>
      <c r="I27" s="84" t="s">
        <v>22</v>
      </c>
      <c r="J27" s="75">
        <f t="shared" si="0"/>
        <v>0</v>
      </c>
      <c r="K27" s="85">
        <v>0</v>
      </c>
      <c r="L27" s="77">
        <f t="shared" si="1"/>
        <v>0</v>
      </c>
      <c r="M27" s="83">
        <v>0</v>
      </c>
      <c r="N27" s="84" t="s">
        <v>21</v>
      </c>
      <c r="O27" s="85">
        <v>0</v>
      </c>
      <c r="P27" s="77">
        <f t="shared" si="2"/>
        <v>0</v>
      </c>
      <c r="Q27" s="83">
        <v>0</v>
      </c>
      <c r="R27" s="84" t="s">
        <v>21</v>
      </c>
      <c r="S27" s="85">
        <v>0</v>
      </c>
      <c r="T27" s="77">
        <f t="shared" si="3"/>
        <v>0</v>
      </c>
      <c r="U27" s="78">
        <f>+T27+P27+L27</f>
        <v>0</v>
      </c>
      <c r="V27" s="79">
        <f t="shared" si="4"/>
        <v>0</v>
      </c>
      <c r="W27" s="78">
        <f>U27*V27</f>
        <v>0</v>
      </c>
      <c r="X27" s="153">
        <f>W27+U27</f>
        <v>0</v>
      </c>
      <c r="Y27" s="261">
        <f t="shared" si="5"/>
        <v>0</v>
      </c>
      <c r="Z27" s="261"/>
      <c r="AA27" s="146" t="str">
        <f t="shared" si="6"/>
        <v>sf</v>
      </c>
      <c r="AB27" s="13"/>
      <c r="AI27" s="6"/>
    </row>
    <row r="28" spans="1:35" ht="15" customHeight="1" thickBot="1">
      <c r="A28" s="87">
        <v>6</v>
      </c>
      <c r="B28" s="274" t="s">
        <v>14</v>
      </c>
      <c r="C28" s="274"/>
      <c r="D28" s="274"/>
      <c r="E28" s="274"/>
      <c r="F28" s="89"/>
      <c r="G28" s="89"/>
      <c r="H28" s="88"/>
      <c r="I28" s="88"/>
      <c r="J28" s="88"/>
      <c r="K28" s="88"/>
      <c r="L28" s="88"/>
      <c r="M28" s="88"/>
      <c r="N28" s="88"/>
      <c r="O28" s="88"/>
      <c r="P28" s="88"/>
      <c r="Q28" s="88"/>
      <c r="R28" s="88"/>
      <c r="S28" s="88"/>
      <c r="T28" s="88"/>
      <c r="U28" s="88"/>
      <c r="V28" s="88"/>
      <c r="W28" s="88"/>
      <c r="X28" s="154"/>
      <c r="Y28" s="156"/>
      <c r="Z28" s="157"/>
      <c r="AA28" s="155"/>
      <c r="AB28" s="13"/>
      <c r="AI28" s="8"/>
    </row>
    <row r="29" spans="1:30" ht="15" customHeight="1" thickBot="1">
      <c r="A29" s="82">
        <v>7</v>
      </c>
      <c r="B29" s="273"/>
      <c r="C29" s="263"/>
      <c r="D29" s="263"/>
      <c r="E29" s="263"/>
      <c r="F29" s="94">
        <v>0</v>
      </c>
      <c r="G29" s="95" t="s">
        <v>21</v>
      </c>
      <c r="H29" s="73">
        <v>0</v>
      </c>
      <c r="I29" s="74" t="s">
        <v>22</v>
      </c>
      <c r="J29" s="75">
        <f aca="true" t="shared" si="10" ref="J29:J42">IF(H29&lt;&gt;0,F29/H29,0)</f>
        <v>0</v>
      </c>
      <c r="K29" s="76">
        <v>0</v>
      </c>
      <c r="L29" s="77">
        <f aca="true" t="shared" si="11" ref="L29:L49">K29*H29</f>
        <v>0</v>
      </c>
      <c r="M29" s="86">
        <v>0</v>
      </c>
      <c r="N29" s="84" t="s">
        <v>21</v>
      </c>
      <c r="O29" s="76">
        <v>0</v>
      </c>
      <c r="P29" s="77">
        <f aca="true" t="shared" si="12" ref="P29:P48">O29*M29</f>
        <v>0</v>
      </c>
      <c r="Q29" s="86">
        <v>0</v>
      </c>
      <c r="R29" s="84" t="s">
        <v>21</v>
      </c>
      <c r="S29" s="76">
        <v>0</v>
      </c>
      <c r="T29" s="77">
        <f aca="true" t="shared" si="13" ref="T29:T49">S29*Q29</f>
        <v>0</v>
      </c>
      <c r="U29" s="78">
        <f t="shared" si="7"/>
        <v>0</v>
      </c>
      <c r="V29" s="79">
        <f aca="true" t="shared" si="14" ref="V29:V42">SUM($T$10+$T$8+$T$6)</f>
        <v>0</v>
      </c>
      <c r="W29" s="78">
        <f t="shared" si="8"/>
        <v>0</v>
      </c>
      <c r="X29" s="153">
        <f t="shared" si="9"/>
        <v>0</v>
      </c>
      <c r="Y29" s="261">
        <f aca="true" t="shared" si="15" ref="Y29:Y42">IF(F29=0,0,X29/F29)</f>
        <v>0</v>
      </c>
      <c r="Z29" s="261"/>
      <c r="AA29" s="146" t="str">
        <f aca="true" t="shared" si="16" ref="AA29:AA42">+G29</f>
        <v>sf</v>
      </c>
      <c r="AB29" s="13"/>
      <c r="AD29" s="14"/>
    </row>
    <row r="30" spans="1:34" ht="15" customHeight="1" thickBot="1">
      <c r="A30" s="82">
        <v>8</v>
      </c>
      <c r="B30" s="273"/>
      <c r="C30" s="263"/>
      <c r="D30" s="263"/>
      <c r="E30" s="263"/>
      <c r="F30" s="94">
        <v>0</v>
      </c>
      <c r="G30" s="95" t="s">
        <v>21</v>
      </c>
      <c r="H30" s="73">
        <v>0</v>
      </c>
      <c r="I30" s="74" t="s">
        <v>22</v>
      </c>
      <c r="J30" s="75">
        <f t="shared" si="10"/>
        <v>0</v>
      </c>
      <c r="K30" s="76">
        <v>0</v>
      </c>
      <c r="L30" s="77">
        <f t="shared" si="11"/>
        <v>0</v>
      </c>
      <c r="M30" s="86">
        <v>0</v>
      </c>
      <c r="N30" s="84" t="s">
        <v>21</v>
      </c>
      <c r="O30" s="76">
        <v>0</v>
      </c>
      <c r="P30" s="77">
        <f t="shared" si="12"/>
        <v>0</v>
      </c>
      <c r="Q30" s="86">
        <v>0</v>
      </c>
      <c r="R30" s="84" t="s">
        <v>21</v>
      </c>
      <c r="S30" s="76">
        <v>0</v>
      </c>
      <c r="T30" s="77">
        <f t="shared" si="13"/>
        <v>0</v>
      </c>
      <c r="U30" s="78">
        <f t="shared" si="7"/>
        <v>0</v>
      </c>
      <c r="V30" s="79">
        <f t="shared" si="14"/>
        <v>0</v>
      </c>
      <c r="W30" s="78">
        <f t="shared" si="8"/>
        <v>0</v>
      </c>
      <c r="X30" s="153">
        <f t="shared" si="9"/>
        <v>0</v>
      </c>
      <c r="Y30" s="261">
        <f t="shared" si="15"/>
        <v>0</v>
      </c>
      <c r="Z30" s="261"/>
      <c r="AA30" s="146" t="str">
        <f t="shared" si="16"/>
        <v>sf</v>
      </c>
      <c r="AB30" s="13"/>
      <c r="AD30" s="14"/>
      <c r="AH30" s="6"/>
    </row>
    <row r="31" spans="1:34" ht="15" customHeight="1" thickBot="1">
      <c r="A31" s="82">
        <v>9</v>
      </c>
      <c r="B31" s="273"/>
      <c r="C31" s="263"/>
      <c r="D31" s="263"/>
      <c r="E31" s="263"/>
      <c r="F31" s="94">
        <v>0</v>
      </c>
      <c r="G31" s="95" t="s">
        <v>21</v>
      </c>
      <c r="H31" s="73">
        <v>0</v>
      </c>
      <c r="I31" s="74" t="s">
        <v>22</v>
      </c>
      <c r="J31" s="75">
        <f t="shared" si="10"/>
        <v>0</v>
      </c>
      <c r="K31" s="76">
        <v>0</v>
      </c>
      <c r="L31" s="77">
        <f t="shared" si="11"/>
        <v>0</v>
      </c>
      <c r="M31" s="86">
        <v>0</v>
      </c>
      <c r="N31" s="84" t="s">
        <v>21</v>
      </c>
      <c r="O31" s="76">
        <v>0</v>
      </c>
      <c r="P31" s="77">
        <f t="shared" si="12"/>
        <v>0</v>
      </c>
      <c r="Q31" s="86">
        <v>0</v>
      </c>
      <c r="R31" s="84" t="s">
        <v>21</v>
      </c>
      <c r="S31" s="76">
        <v>0</v>
      </c>
      <c r="T31" s="77">
        <f t="shared" si="13"/>
        <v>0</v>
      </c>
      <c r="U31" s="78">
        <f t="shared" si="7"/>
        <v>0</v>
      </c>
      <c r="V31" s="79">
        <f t="shared" si="14"/>
        <v>0</v>
      </c>
      <c r="W31" s="78">
        <f t="shared" si="8"/>
        <v>0</v>
      </c>
      <c r="X31" s="153">
        <f t="shared" si="9"/>
        <v>0</v>
      </c>
      <c r="Y31" s="261">
        <f t="shared" si="15"/>
        <v>0</v>
      </c>
      <c r="Z31" s="261"/>
      <c r="AA31" s="146" t="str">
        <f t="shared" si="16"/>
        <v>sf</v>
      </c>
      <c r="AB31" s="13"/>
      <c r="AH31" s="7"/>
    </row>
    <row r="32" spans="1:28" ht="15" customHeight="1" thickBot="1">
      <c r="A32" s="82">
        <v>10</v>
      </c>
      <c r="B32" s="273"/>
      <c r="C32" s="263"/>
      <c r="D32" s="263"/>
      <c r="E32" s="263"/>
      <c r="F32" s="94">
        <v>0</v>
      </c>
      <c r="G32" s="95" t="s">
        <v>21</v>
      </c>
      <c r="H32" s="73">
        <v>0</v>
      </c>
      <c r="I32" s="74" t="s">
        <v>22</v>
      </c>
      <c r="J32" s="75">
        <f t="shared" si="10"/>
        <v>0</v>
      </c>
      <c r="K32" s="76">
        <v>0</v>
      </c>
      <c r="L32" s="77">
        <f t="shared" si="11"/>
        <v>0</v>
      </c>
      <c r="M32" s="86">
        <v>0</v>
      </c>
      <c r="N32" s="84" t="s">
        <v>21</v>
      </c>
      <c r="O32" s="76">
        <v>0</v>
      </c>
      <c r="P32" s="77">
        <f t="shared" si="12"/>
        <v>0</v>
      </c>
      <c r="Q32" s="86">
        <v>0</v>
      </c>
      <c r="R32" s="84" t="s">
        <v>21</v>
      </c>
      <c r="S32" s="76">
        <v>0</v>
      </c>
      <c r="T32" s="77">
        <f t="shared" si="13"/>
        <v>0</v>
      </c>
      <c r="U32" s="78">
        <f t="shared" si="7"/>
        <v>0</v>
      </c>
      <c r="V32" s="79">
        <f t="shared" si="14"/>
        <v>0</v>
      </c>
      <c r="W32" s="78">
        <f t="shared" si="8"/>
        <v>0</v>
      </c>
      <c r="X32" s="153">
        <f t="shared" si="9"/>
        <v>0</v>
      </c>
      <c r="Y32" s="261">
        <f t="shared" si="15"/>
        <v>0</v>
      </c>
      <c r="Z32" s="261"/>
      <c r="AA32" s="146" t="str">
        <f t="shared" si="16"/>
        <v>sf</v>
      </c>
      <c r="AB32" s="13"/>
    </row>
    <row r="33" spans="1:30" ht="15" customHeight="1" thickBot="1">
      <c r="A33" s="82">
        <v>11</v>
      </c>
      <c r="B33" s="273"/>
      <c r="C33" s="263"/>
      <c r="D33" s="263"/>
      <c r="E33" s="263"/>
      <c r="F33" s="94">
        <v>0</v>
      </c>
      <c r="G33" s="95" t="s">
        <v>21</v>
      </c>
      <c r="H33" s="73">
        <v>0</v>
      </c>
      <c r="I33" s="74" t="s">
        <v>22</v>
      </c>
      <c r="J33" s="75">
        <f t="shared" si="10"/>
        <v>0</v>
      </c>
      <c r="K33" s="76">
        <v>0</v>
      </c>
      <c r="L33" s="77">
        <f t="shared" si="11"/>
        <v>0</v>
      </c>
      <c r="M33" s="86">
        <v>0</v>
      </c>
      <c r="N33" s="84" t="s">
        <v>21</v>
      </c>
      <c r="O33" s="76">
        <v>0</v>
      </c>
      <c r="P33" s="77">
        <f t="shared" si="12"/>
        <v>0</v>
      </c>
      <c r="Q33" s="86">
        <v>0</v>
      </c>
      <c r="R33" s="84" t="s">
        <v>21</v>
      </c>
      <c r="S33" s="76">
        <v>0</v>
      </c>
      <c r="T33" s="77">
        <f t="shared" si="13"/>
        <v>0</v>
      </c>
      <c r="U33" s="78">
        <f t="shared" si="7"/>
        <v>0</v>
      </c>
      <c r="V33" s="79">
        <f t="shared" si="14"/>
        <v>0</v>
      </c>
      <c r="W33" s="78">
        <f t="shared" si="8"/>
        <v>0</v>
      </c>
      <c r="X33" s="153">
        <f t="shared" si="9"/>
        <v>0</v>
      </c>
      <c r="Y33" s="261">
        <f t="shared" si="15"/>
        <v>0</v>
      </c>
      <c r="Z33" s="261"/>
      <c r="AA33" s="146" t="str">
        <f t="shared" si="16"/>
        <v>sf</v>
      </c>
      <c r="AB33" s="13"/>
      <c r="AD33" s="14"/>
    </row>
    <row r="34" spans="1:30" ht="15" customHeight="1" thickBot="1">
      <c r="A34" s="82">
        <v>12</v>
      </c>
      <c r="B34" s="273"/>
      <c r="C34" s="263"/>
      <c r="D34" s="263"/>
      <c r="E34" s="263"/>
      <c r="F34" s="94">
        <v>0</v>
      </c>
      <c r="G34" s="95" t="s">
        <v>21</v>
      </c>
      <c r="H34" s="73">
        <v>0</v>
      </c>
      <c r="I34" s="74" t="s">
        <v>22</v>
      </c>
      <c r="J34" s="75">
        <f t="shared" si="10"/>
        <v>0</v>
      </c>
      <c r="K34" s="76">
        <v>0</v>
      </c>
      <c r="L34" s="77">
        <f t="shared" si="11"/>
        <v>0</v>
      </c>
      <c r="M34" s="86">
        <v>0</v>
      </c>
      <c r="N34" s="84" t="s">
        <v>21</v>
      </c>
      <c r="O34" s="76">
        <v>0</v>
      </c>
      <c r="P34" s="77">
        <f t="shared" si="12"/>
        <v>0</v>
      </c>
      <c r="Q34" s="86">
        <v>0</v>
      </c>
      <c r="R34" s="84" t="s">
        <v>21</v>
      </c>
      <c r="S34" s="76">
        <v>0</v>
      </c>
      <c r="T34" s="77">
        <f t="shared" si="13"/>
        <v>0</v>
      </c>
      <c r="U34" s="78">
        <f t="shared" si="7"/>
        <v>0</v>
      </c>
      <c r="V34" s="79">
        <f t="shared" si="14"/>
        <v>0</v>
      </c>
      <c r="W34" s="78">
        <f t="shared" si="8"/>
        <v>0</v>
      </c>
      <c r="X34" s="153">
        <f t="shared" si="9"/>
        <v>0</v>
      </c>
      <c r="Y34" s="261">
        <f t="shared" si="15"/>
        <v>0</v>
      </c>
      <c r="Z34" s="261"/>
      <c r="AA34" s="146" t="str">
        <f t="shared" si="16"/>
        <v>sf</v>
      </c>
      <c r="AB34" s="13"/>
      <c r="AD34" s="14"/>
    </row>
    <row r="35" spans="1:30" ht="15" customHeight="1" thickBot="1">
      <c r="A35" s="82">
        <v>13</v>
      </c>
      <c r="B35" s="273"/>
      <c r="C35" s="263"/>
      <c r="D35" s="263"/>
      <c r="E35" s="263"/>
      <c r="F35" s="94">
        <v>0</v>
      </c>
      <c r="G35" s="95" t="s">
        <v>21</v>
      </c>
      <c r="H35" s="73">
        <v>0</v>
      </c>
      <c r="I35" s="74" t="s">
        <v>22</v>
      </c>
      <c r="J35" s="75">
        <f t="shared" si="10"/>
        <v>0</v>
      </c>
      <c r="K35" s="76">
        <v>0</v>
      </c>
      <c r="L35" s="77">
        <f t="shared" si="11"/>
        <v>0</v>
      </c>
      <c r="M35" s="86">
        <v>0</v>
      </c>
      <c r="N35" s="84" t="s">
        <v>21</v>
      </c>
      <c r="O35" s="76">
        <v>0</v>
      </c>
      <c r="P35" s="77">
        <f t="shared" si="12"/>
        <v>0</v>
      </c>
      <c r="Q35" s="86">
        <v>0</v>
      </c>
      <c r="R35" s="84" t="s">
        <v>21</v>
      </c>
      <c r="S35" s="76">
        <v>0</v>
      </c>
      <c r="T35" s="77">
        <f t="shared" si="13"/>
        <v>0</v>
      </c>
      <c r="U35" s="78">
        <f t="shared" si="7"/>
        <v>0</v>
      </c>
      <c r="V35" s="79">
        <f t="shared" si="14"/>
        <v>0</v>
      </c>
      <c r="W35" s="78">
        <f t="shared" si="8"/>
        <v>0</v>
      </c>
      <c r="X35" s="153">
        <f t="shared" si="9"/>
        <v>0</v>
      </c>
      <c r="Y35" s="261">
        <f t="shared" si="15"/>
        <v>0</v>
      </c>
      <c r="Z35" s="261"/>
      <c r="AA35" s="146" t="str">
        <f t="shared" si="16"/>
        <v>sf</v>
      </c>
      <c r="AB35" s="13"/>
      <c r="AD35" s="14"/>
    </row>
    <row r="36" spans="1:28" ht="15" customHeight="1" thickBot="1">
      <c r="A36" s="82">
        <v>14</v>
      </c>
      <c r="B36" s="273"/>
      <c r="C36" s="263"/>
      <c r="D36" s="263"/>
      <c r="E36" s="263"/>
      <c r="F36" s="94">
        <v>0</v>
      </c>
      <c r="G36" s="95" t="s">
        <v>21</v>
      </c>
      <c r="H36" s="73">
        <v>0</v>
      </c>
      <c r="I36" s="74" t="s">
        <v>22</v>
      </c>
      <c r="J36" s="75">
        <f t="shared" si="10"/>
        <v>0</v>
      </c>
      <c r="K36" s="76">
        <v>1</v>
      </c>
      <c r="L36" s="77">
        <f t="shared" si="11"/>
        <v>0</v>
      </c>
      <c r="M36" s="86">
        <v>0</v>
      </c>
      <c r="N36" s="84" t="s">
        <v>21</v>
      </c>
      <c r="O36" s="76">
        <v>0</v>
      </c>
      <c r="P36" s="77">
        <f t="shared" si="12"/>
        <v>0</v>
      </c>
      <c r="Q36" s="86">
        <v>0</v>
      </c>
      <c r="R36" s="84" t="s">
        <v>21</v>
      </c>
      <c r="S36" s="76">
        <v>0</v>
      </c>
      <c r="T36" s="77">
        <f t="shared" si="13"/>
        <v>0</v>
      </c>
      <c r="U36" s="78">
        <f t="shared" si="7"/>
        <v>0</v>
      </c>
      <c r="V36" s="79">
        <f t="shared" si="14"/>
        <v>0</v>
      </c>
      <c r="W36" s="78">
        <f t="shared" si="8"/>
        <v>0</v>
      </c>
      <c r="X36" s="153">
        <f t="shared" si="9"/>
        <v>0</v>
      </c>
      <c r="Y36" s="261">
        <f t="shared" si="15"/>
        <v>0</v>
      </c>
      <c r="Z36" s="261"/>
      <c r="AA36" s="146" t="str">
        <f t="shared" si="16"/>
        <v>sf</v>
      </c>
      <c r="AB36" s="13"/>
    </row>
    <row r="37" spans="1:28" ht="15" customHeight="1" thickBot="1">
      <c r="A37" s="82">
        <v>15</v>
      </c>
      <c r="B37" s="273"/>
      <c r="C37" s="263"/>
      <c r="D37" s="263"/>
      <c r="E37" s="263"/>
      <c r="F37" s="94">
        <v>0</v>
      </c>
      <c r="G37" s="95" t="s">
        <v>21</v>
      </c>
      <c r="H37" s="73">
        <v>0</v>
      </c>
      <c r="I37" s="74" t="s">
        <v>22</v>
      </c>
      <c r="J37" s="75">
        <f t="shared" si="10"/>
        <v>0</v>
      </c>
      <c r="K37" s="76">
        <v>0</v>
      </c>
      <c r="L37" s="77">
        <f t="shared" si="11"/>
        <v>0</v>
      </c>
      <c r="M37" s="86">
        <v>0</v>
      </c>
      <c r="N37" s="84" t="s">
        <v>21</v>
      </c>
      <c r="O37" s="76">
        <v>0</v>
      </c>
      <c r="P37" s="77">
        <f t="shared" si="12"/>
        <v>0</v>
      </c>
      <c r="Q37" s="86">
        <v>0</v>
      </c>
      <c r="R37" s="84" t="s">
        <v>21</v>
      </c>
      <c r="S37" s="76">
        <v>0</v>
      </c>
      <c r="T37" s="77">
        <f t="shared" si="13"/>
        <v>0</v>
      </c>
      <c r="U37" s="78">
        <f t="shared" si="7"/>
        <v>0</v>
      </c>
      <c r="V37" s="79">
        <f t="shared" si="14"/>
        <v>0</v>
      </c>
      <c r="W37" s="78">
        <f t="shared" si="8"/>
        <v>0</v>
      </c>
      <c r="X37" s="153">
        <f t="shared" si="9"/>
        <v>0</v>
      </c>
      <c r="Y37" s="261">
        <f t="shared" si="15"/>
        <v>0</v>
      </c>
      <c r="Z37" s="261"/>
      <c r="AA37" s="146" t="str">
        <f t="shared" si="16"/>
        <v>sf</v>
      </c>
      <c r="AB37" s="13"/>
    </row>
    <row r="38" spans="1:30" ht="15" customHeight="1" thickBot="1">
      <c r="A38" s="82">
        <v>16</v>
      </c>
      <c r="B38" s="273"/>
      <c r="C38" s="263"/>
      <c r="D38" s="263"/>
      <c r="E38" s="263"/>
      <c r="F38" s="94">
        <v>0</v>
      </c>
      <c r="G38" s="95" t="s">
        <v>21</v>
      </c>
      <c r="H38" s="73">
        <v>0</v>
      </c>
      <c r="I38" s="74" t="s">
        <v>22</v>
      </c>
      <c r="J38" s="75">
        <f t="shared" si="10"/>
        <v>0</v>
      </c>
      <c r="K38" s="76">
        <v>0</v>
      </c>
      <c r="L38" s="77">
        <f t="shared" si="11"/>
        <v>0</v>
      </c>
      <c r="M38" s="86">
        <v>0</v>
      </c>
      <c r="N38" s="84" t="s">
        <v>21</v>
      </c>
      <c r="O38" s="76">
        <v>0</v>
      </c>
      <c r="P38" s="77">
        <f t="shared" si="12"/>
        <v>0</v>
      </c>
      <c r="Q38" s="86">
        <v>0</v>
      </c>
      <c r="R38" s="84" t="s">
        <v>21</v>
      </c>
      <c r="S38" s="76">
        <v>0</v>
      </c>
      <c r="T38" s="77">
        <f t="shared" si="13"/>
        <v>0</v>
      </c>
      <c r="U38" s="78">
        <f t="shared" si="7"/>
        <v>0</v>
      </c>
      <c r="V38" s="79">
        <f t="shared" si="14"/>
        <v>0</v>
      </c>
      <c r="W38" s="78">
        <f t="shared" si="8"/>
        <v>0</v>
      </c>
      <c r="X38" s="153">
        <f t="shared" si="9"/>
        <v>0</v>
      </c>
      <c r="Y38" s="261">
        <f t="shared" si="15"/>
        <v>0</v>
      </c>
      <c r="Z38" s="261"/>
      <c r="AA38" s="146" t="str">
        <f t="shared" si="16"/>
        <v>sf</v>
      </c>
      <c r="AB38" s="13"/>
      <c r="AD38" s="14"/>
    </row>
    <row r="39" spans="1:30" ht="15" customHeight="1" thickBot="1">
      <c r="A39" s="82">
        <v>17</v>
      </c>
      <c r="B39" s="273"/>
      <c r="C39" s="263"/>
      <c r="D39" s="263"/>
      <c r="E39" s="263"/>
      <c r="F39" s="94">
        <v>0</v>
      </c>
      <c r="G39" s="95" t="s">
        <v>21</v>
      </c>
      <c r="H39" s="73">
        <v>0</v>
      </c>
      <c r="I39" s="74" t="s">
        <v>22</v>
      </c>
      <c r="J39" s="75">
        <f t="shared" si="10"/>
        <v>0</v>
      </c>
      <c r="K39" s="76">
        <v>0</v>
      </c>
      <c r="L39" s="77">
        <f t="shared" si="11"/>
        <v>0</v>
      </c>
      <c r="M39" s="86">
        <v>0</v>
      </c>
      <c r="N39" s="84" t="s">
        <v>21</v>
      </c>
      <c r="O39" s="76">
        <v>0</v>
      </c>
      <c r="P39" s="77">
        <f t="shared" si="12"/>
        <v>0</v>
      </c>
      <c r="Q39" s="86">
        <v>0</v>
      </c>
      <c r="R39" s="84" t="s">
        <v>21</v>
      </c>
      <c r="S39" s="76">
        <v>0</v>
      </c>
      <c r="T39" s="77">
        <f t="shared" si="13"/>
        <v>0</v>
      </c>
      <c r="U39" s="78">
        <f t="shared" si="7"/>
        <v>0</v>
      </c>
      <c r="V39" s="79">
        <f t="shared" si="14"/>
        <v>0</v>
      </c>
      <c r="W39" s="78">
        <f t="shared" si="8"/>
        <v>0</v>
      </c>
      <c r="X39" s="153">
        <f t="shared" si="9"/>
        <v>0</v>
      </c>
      <c r="Y39" s="261">
        <f t="shared" si="15"/>
        <v>0</v>
      </c>
      <c r="Z39" s="261"/>
      <c r="AA39" s="146" t="str">
        <f t="shared" si="16"/>
        <v>sf</v>
      </c>
      <c r="AB39" s="13"/>
      <c r="AD39" s="14"/>
    </row>
    <row r="40" spans="1:28" ht="15" customHeight="1" thickBot="1">
      <c r="A40" s="82">
        <v>18</v>
      </c>
      <c r="B40" s="273"/>
      <c r="C40" s="263"/>
      <c r="D40" s="263"/>
      <c r="E40" s="263"/>
      <c r="F40" s="94">
        <v>0</v>
      </c>
      <c r="G40" s="95" t="s">
        <v>21</v>
      </c>
      <c r="H40" s="73">
        <v>0.001</v>
      </c>
      <c r="I40" s="74" t="s">
        <v>22</v>
      </c>
      <c r="J40" s="75">
        <f t="shared" si="10"/>
        <v>0</v>
      </c>
      <c r="K40" s="76">
        <v>0.001</v>
      </c>
      <c r="L40" s="77">
        <f t="shared" si="11"/>
        <v>1E-06</v>
      </c>
      <c r="M40" s="86">
        <v>0</v>
      </c>
      <c r="N40" s="84" t="s">
        <v>21</v>
      </c>
      <c r="O40" s="76">
        <v>0</v>
      </c>
      <c r="P40" s="77">
        <f t="shared" si="12"/>
        <v>0</v>
      </c>
      <c r="Q40" s="86">
        <v>0</v>
      </c>
      <c r="R40" s="84" t="s">
        <v>21</v>
      </c>
      <c r="S40" s="76">
        <v>0</v>
      </c>
      <c r="T40" s="77">
        <f t="shared" si="13"/>
        <v>0</v>
      </c>
      <c r="U40" s="78">
        <f t="shared" si="7"/>
        <v>1E-06</v>
      </c>
      <c r="V40" s="79">
        <f t="shared" si="14"/>
        <v>0</v>
      </c>
      <c r="W40" s="78">
        <f t="shared" si="8"/>
        <v>0</v>
      </c>
      <c r="X40" s="153">
        <f t="shared" si="9"/>
        <v>1E-06</v>
      </c>
      <c r="Y40" s="261">
        <f t="shared" si="15"/>
        <v>0</v>
      </c>
      <c r="Z40" s="261"/>
      <c r="AA40" s="146" t="str">
        <f t="shared" si="16"/>
        <v>sf</v>
      </c>
      <c r="AB40" s="13"/>
    </row>
    <row r="41" spans="1:28" ht="15" customHeight="1" thickBot="1">
      <c r="A41" s="82">
        <v>19</v>
      </c>
      <c r="B41" s="273"/>
      <c r="C41" s="263"/>
      <c r="D41" s="263"/>
      <c r="E41" s="263"/>
      <c r="F41" s="94">
        <v>0</v>
      </c>
      <c r="G41" s="95" t="s">
        <v>21</v>
      </c>
      <c r="H41" s="73">
        <v>0</v>
      </c>
      <c r="I41" s="74" t="s">
        <v>22</v>
      </c>
      <c r="J41" s="75">
        <f t="shared" si="10"/>
        <v>0</v>
      </c>
      <c r="K41" s="76">
        <v>0.001</v>
      </c>
      <c r="L41" s="77">
        <f>K41*H41</f>
        <v>0</v>
      </c>
      <c r="M41" s="86">
        <v>0</v>
      </c>
      <c r="N41" s="84" t="s">
        <v>21</v>
      </c>
      <c r="O41" s="76">
        <v>0</v>
      </c>
      <c r="P41" s="77">
        <f>O41*M41</f>
        <v>0</v>
      </c>
      <c r="Q41" s="86">
        <v>0</v>
      </c>
      <c r="R41" s="84" t="s">
        <v>21</v>
      </c>
      <c r="S41" s="76">
        <v>0</v>
      </c>
      <c r="T41" s="77">
        <f>S41*Q41</f>
        <v>0</v>
      </c>
      <c r="U41" s="78">
        <f>+T41+P41+L41</f>
        <v>0</v>
      </c>
      <c r="V41" s="79">
        <f t="shared" si="14"/>
        <v>0</v>
      </c>
      <c r="W41" s="78">
        <f>U41*V41</f>
        <v>0</v>
      </c>
      <c r="X41" s="153">
        <f>W41+U41</f>
        <v>0</v>
      </c>
      <c r="Y41" s="261">
        <f t="shared" si="15"/>
        <v>0</v>
      </c>
      <c r="Z41" s="261"/>
      <c r="AA41" s="146" t="str">
        <f t="shared" si="16"/>
        <v>sf</v>
      </c>
      <c r="AB41" s="13"/>
    </row>
    <row r="42" spans="1:28" ht="15" customHeight="1" thickBot="1">
      <c r="A42" s="82">
        <v>20</v>
      </c>
      <c r="B42" s="273"/>
      <c r="C42" s="263"/>
      <c r="D42" s="263"/>
      <c r="E42" s="263"/>
      <c r="F42" s="94">
        <v>0</v>
      </c>
      <c r="G42" s="95" t="s">
        <v>21</v>
      </c>
      <c r="H42" s="73">
        <v>0</v>
      </c>
      <c r="I42" s="74" t="s">
        <v>22</v>
      </c>
      <c r="J42" s="75">
        <f t="shared" si="10"/>
        <v>0</v>
      </c>
      <c r="K42" s="76">
        <v>0</v>
      </c>
      <c r="L42" s="77">
        <f t="shared" si="11"/>
        <v>0</v>
      </c>
      <c r="M42" s="86">
        <v>0</v>
      </c>
      <c r="N42" s="84" t="s">
        <v>21</v>
      </c>
      <c r="O42" s="76">
        <v>0</v>
      </c>
      <c r="P42" s="77">
        <f t="shared" si="12"/>
        <v>0</v>
      </c>
      <c r="Q42" s="86">
        <v>0</v>
      </c>
      <c r="R42" s="84" t="s">
        <v>21</v>
      </c>
      <c r="S42" s="76">
        <v>0</v>
      </c>
      <c r="T42" s="77">
        <f t="shared" si="13"/>
        <v>0</v>
      </c>
      <c r="U42" s="78">
        <f t="shared" si="7"/>
        <v>0</v>
      </c>
      <c r="V42" s="79">
        <f t="shared" si="14"/>
        <v>0</v>
      </c>
      <c r="W42" s="78">
        <f t="shared" si="8"/>
        <v>0</v>
      </c>
      <c r="X42" s="153">
        <f t="shared" si="9"/>
        <v>0</v>
      </c>
      <c r="Y42" s="261">
        <f t="shared" si="15"/>
        <v>0</v>
      </c>
      <c r="Z42" s="261"/>
      <c r="AA42" s="146" t="str">
        <f t="shared" si="16"/>
        <v>sf</v>
      </c>
      <c r="AB42" s="13"/>
    </row>
    <row r="43" spans="1:35" ht="15" customHeight="1" thickBot="1">
      <c r="A43" s="87">
        <v>21</v>
      </c>
      <c r="B43" s="274" t="s">
        <v>19</v>
      </c>
      <c r="C43" s="274"/>
      <c r="D43" s="274"/>
      <c r="E43" s="274"/>
      <c r="F43" s="89"/>
      <c r="G43" s="89"/>
      <c r="H43" s="88"/>
      <c r="I43" s="88"/>
      <c r="J43" s="88"/>
      <c r="K43" s="88"/>
      <c r="L43" s="88"/>
      <c r="M43" s="88"/>
      <c r="N43" s="88"/>
      <c r="O43" s="88"/>
      <c r="P43" s="88"/>
      <c r="Q43" s="88"/>
      <c r="R43" s="88"/>
      <c r="S43" s="88"/>
      <c r="T43" s="88"/>
      <c r="U43" s="88"/>
      <c r="V43" s="88"/>
      <c r="W43" s="88"/>
      <c r="X43" s="154"/>
      <c r="Y43" s="156"/>
      <c r="Z43" s="158"/>
      <c r="AA43" s="155"/>
      <c r="AB43" s="13"/>
      <c r="AE43" s="3"/>
      <c r="AF43" s="3"/>
      <c r="AG43" s="3"/>
      <c r="AH43" s="7"/>
      <c r="AI43" s="8"/>
    </row>
    <row r="44" spans="1:28" ht="15" customHeight="1" thickBot="1">
      <c r="A44" s="82">
        <v>21</v>
      </c>
      <c r="B44" s="273"/>
      <c r="C44" s="263"/>
      <c r="D44" s="263"/>
      <c r="E44" s="263"/>
      <c r="F44" s="94">
        <v>0</v>
      </c>
      <c r="G44" s="95" t="s">
        <v>21</v>
      </c>
      <c r="H44" s="73">
        <v>0</v>
      </c>
      <c r="I44" s="74" t="s">
        <v>22</v>
      </c>
      <c r="J44" s="75">
        <f aca="true" t="shared" si="17" ref="J44:J49">IF(H44&lt;&gt;0,F44/H44,0)</f>
        <v>0</v>
      </c>
      <c r="K44" s="76">
        <v>0</v>
      </c>
      <c r="L44" s="77">
        <f t="shared" si="11"/>
        <v>0</v>
      </c>
      <c r="M44" s="73">
        <v>0</v>
      </c>
      <c r="N44" s="84" t="s">
        <v>21</v>
      </c>
      <c r="O44" s="76">
        <v>0</v>
      </c>
      <c r="P44" s="77">
        <f t="shared" si="12"/>
        <v>0</v>
      </c>
      <c r="Q44" s="73">
        <v>0</v>
      </c>
      <c r="R44" s="84" t="s">
        <v>21</v>
      </c>
      <c r="S44" s="76">
        <v>0</v>
      </c>
      <c r="T44" s="77">
        <f t="shared" si="13"/>
        <v>0</v>
      </c>
      <c r="U44" s="78">
        <f t="shared" si="7"/>
        <v>0</v>
      </c>
      <c r="V44" s="79">
        <f aca="true" t="shared" si="18" ref="V44:V49">SUM($T$10+$T$8+$T$6)</f>
        <v>0</v>
      </c>
      <c r="W44" s="78">
        <f t="shared" si="8"/>
        <v>0</v>
      </c>
      <c r="X44" s="153">
        <f t="shared" si="9"/>
        <v>0</v>
      </c>
      <c r="Y44" s="261">
        <f aca="true" t="shared" si="19" ref="Y44:Y49">IF(F44=0,0,X44/F44)</f>
        <v>0</v>
      </c>
      <c r="Z44" s="261"/>
      <c r="AA44" s="146" t="str">
        <f aca="true" t="shared" si="20" ref="AA44:AA49">+G44</f>
        <v>sf</v>
      </c>
      <c r="AB44" s="13"/>
    </row>
    <row r="45" spans="1:28" ht="15" customHeight="1" thickBot="1">
      <c r="A45" s="82">
        <v>22</v>
      </c>
      <c r="B45" s="273"/>
      <c r="C45" s="263"/>
      <c r="D45" s="263"/>
      <c r="E45" s="263"/>
      <c r="F45" s="94">
        <v>0</v>
      </c>
      <c r="G45" s="95" t="s">
        <v>21</v>
      </c>
      <c r="H45" s="73">
        <v>0</v>
      </c>
      <c r="I45" s="74" t="s">
        <v>22</v>
      </c>
      <c r="J45" s="75">
        <f t="shared" si="17"/>
        <v>0</v>
      </c>
      <c r="K45" s="76">
        <v>0</v>
      </c>
      <c r="L45" s="77">
        <f t="shared" si="11"/>
        <v>0</v>
      </c>
      <c r="M45" s="73">
        <v>0</v>
      </c>
      <c r="N45" s="84" t="s">
        <v>21</v>
      </c>
      <c r="O45" s="76">
        <v>0</v>
      </c>
      <c r="P45" s="77">
        <f t="shared" si="12"/>
        <v>0</v>
      </c>
      <c r="Q45" s="73">
        <v>0</v>
      </c>
      <c r="R45" s="84" t="s">
        <v>21</v>
      </c>
      <c r="S45" s="76">
        <v>0</v>
      </c>
      <c r="T45" s="77">
        <f t="shared" si="13"/>
        <v>0</v>
      </c>
      <c r="U45" s="78">
        <f t="shared" si="7"/>
        <v>0</v>
      </c>
      <c r="V45" s="79">
        <f t="shared" si="18"/>
        <v>0</v>
      </c>
      <c r="W45" s="78">
        <f t="shared" si="8"/>
        <v>0</v>
      </c>
      <c r="X45" s="153">
        <f t="shared" si="9"/>
        <v>0</v>
      </c>
      <c r="Y45" s="261">
        <f t="shared" si="19"/>
        <v>0</v>
      </c>
      <c r="Z45" s="261"/>
      <c r="AA45" s="146" t="str">
        <f t="shared" si="20"/>
        <v>sf</v>
      </c>
      <c r="AB45" s="13"/>
    </row>
    <row r="46" spans="1:28" ht="15" customHeight="1" thickBot="1">
      <c r="A46" s="82">
        <v>23</v>
      </c>
      <c r="B46" s="273"/>
      <c r="C46" s="263"/>
      <c r="D46" s="263"/>
      <c r="E46" s="263"/>
      <c r="F46" s="94">
        <v>0</v>
      </c>
      <c r="G46" s="95" t="s">
        <v>21</v>
      </c>
      <c r="H46" s="73">
        <v>0</v>
      </c>
      <c r="I46" s="74" t="s">
        <v>22</v>
      </c>
      <c r="J46" s="75">
        <f t="shared" si="17"/>
        <v>0</v>
      </c>
      <c r="K46" s="76">
        <v>0</v>
      </c>
      <c r="L46" s="77">
        <f t="shared" si="11"/>
        <v>0</v>
      </c>
      <c r="M46" s="73">
        <v>0</v>
      </c>
      <c r="N46" s="84" t="s">
        <v>21</v>
      </c>
      <c r="O46" s="76">
        <v>0</v>
      </c>
      <c r="P46" s="77">
        <f t="shared" si="12"/>
        <v>0</v>
      </c>
      <c r="Q46" s="73">
        <v>0</v>
      </c>
      <c r="R46" s="84" t="s">
        <v>21</v>
      </c>
      <c r="S46" s="76">
        <v>0</v>
      </c>
      <c r="T46" s="77">
        <f t="shared" si="13"/>
        <v>0</v>
      </c>
      <c r="U46" s="78">
        <f t="shared" si="7"/>
        <v>0</v>
      </c>
      <c r="V46" s="79">
        <f t="shared" si="18"/>
        <v>0</v>
      </c>
      <c r="W46" s="78">
        <f t="shared" si="8"/>
        <v>0</v>
      </c>
      <c r="X46" s="153">
        <f t="shared" si="9"/>
        <v>0</v>
      </c>
      <c r="Y46" s="261">
        <f t="shared" si="19"/>
        <v>0</v>
      </c>
      <c r="Z46" s="261"/>
      <c r="AA46" s="146" t="str">
        <f t="shared" si="20"/>
        <v>sf</v>
      </c>
      <c r="AB46" s="13"/>
    </row>
    <row r="47" spans="1:28" ht="15" customHeight="1" thickBot="1">
      <c r="A47" s="82">
        <v>24</v>
      </c>
      <c r="B47" s="273"/>
      <c r="C47" s="263"/>
      <c r="D47" s="263"/>
      <c r="E47" s="263"/>
      <c r="F47" s="94">
        <v>0</v>
      </c>
      <c r="G47" s="95" t="s">
        <v>21</v>
      </c>
      <c r="H47" s="73">
        <v>0</v>
      </c>
      <c r="I47" s="74" t="s">
        <v>22</v>
      </c>
      <c r="J47" s="75">
        <f t="shared" si="17"/>
        <v>0</v>
      </c>
      <c r="K47" s="76">
        <v>0</v>
      </c>
      <c r="L47" s="77">
        <f t="shared" si="11"/>
        <v>0</v>
      </c>
      <c r="M47" s="73">
        <v>0</v>
      </c>
      <c r="N47" s="84" t="s">
        <v>21</v>
      </c>
      <c r="O47" s="76">
        <v>0</v>
      </c>
      <c r="P47" s="77">
        <f t="shared" si="12"/>
        <v>0</v>
      </c>
      <c r="Q47" s="73">
        <v>0</v>
      </c>
      <c r="R47" s="84" t="s">
        <v>21</v>
      </c>
      <c r="S47" s="76">
        <v>0</v>
      </c>
      <c r="T47" s="77">
        <f t="shared" si="13"/>
        <v>0</v>
      </c>
      <c r="U47" s="78">
        <f t="shared" si="7"/>
        <v>0</v>
      </c>
      <c r="V47" s="79">
        <f t="shared" si="18"/>
        <v>0</v>
      </c>
      <c r="W47" s="78">
        <f t="shared" si="8"/>
        <v>0</v>
      </c>
      <c r="X47" s="153">
        <f t="shared" si="9"/>
        <v>0</v>
      </c>
      <c r="Y47" s="261">
        <f t="shared" si="19"/>
        <v>0</v>
      </c>
      <c r="Z47" s="261"/>
      <c r="AA47" s="146" t="str">
        <f t="shared" si="20"/>
        <v>sf</v>
      </c>
      <c r="AB47" s="13"/>
    </row>
    <row r="48" spans="1:28" ht="15" customHeight="1" thickBot="1">
      <c r="A48" s="82">
        <v>25</v>
      </c>
      <c r="B48" s="273"/>
      <c r="C48" s="263"/>
      <c r="D48" s="263"/>
      <c r="E48" s="263"/>
      <c r="F48" s="94">
        <v>0</v>
      </c>
      <c r="G48" s="95" t="s">
        <v>21</v>
      </c>
      <c r="H48" s="73">
        <v>0</v>
      </c>
      <c r="I48" s="74" t="s">
        <v>22</v>
      </c>
      <c r="J48" s="75">
        <f t="shared" si="17"/>
        <v>0</v>
      </c>
      <c r="K48" s="76">
        <v>0</v>
      </c>
      <c r="L48" s="77">
        <f t="shared" si="11"/>
        <v>0</v>
      </c>
      <c r="M48" s="73">
        <v>0</v>
      </c>
      <c r="N48" s="84" t="s">
        <v>21</v>
      </c>
      <c r="O48" s="76">
        <v>0</v>
      </c>
      <c r="P48" s="77">
        <f t="shared" si="12"/>
        <v>0</v>
      </c>
      <c r="Q48" s="73">
        <v>0</v>
      </c>
      <c r="R48" s="84" t="s">
        <v>21</v>
      </c>
      <c r="S48" s="76">
        <v>0</v>
      </c>
      <c r="T48" s="77">
        <f t="shared" si="13"/>
        <v>0</v>
      </c>
      <c r="U48" s="78">
        <f t="shared" si="7"/>
        <v>0</v>
      </c>
      <c r="V48" s="79">
        <f t="shared" si="18"/>
        <v>0</v>
      </c>
      <c r="W48" s="78">
        <f t="shared" si="8"/>
        <v>0</v>
      </c>
      <c r="X48" s="153">
        <f t="shared" si="9"/>
        <v>0</v>
      </c>
      <c r="Y48" s="261">
        <f t="shared" si="19"/>
        <v>0</v>
      </c>
      <c r="Z48" s="261"/>
      <c r="AA48" s="146" t="str">
        <f t="shared" si="20"/>
        <v>sf</v>
      </c>
      <c r="AB48" s="13"/>
    </row>
    <row r="49" spans="1:28" ht="15" customHeight="1" thickBot="1">
      <c r="A49" s="82">
        <v>26</v>
      </c>
      <c r="B49" s="273"/>
      <c r="C49" s="263"/>
      <c r="D49" s="263"/>
      <c r="E49" s="263"/>
      <c r="F49" s="94">
        <v>0</v>
      </c>
      <c r="G49" s="95" t="s">
        <v>21</v>
      </c>
      <c r="H49" s="73">
        <v>0</v>
      </c>
      <c r="I49" s="74" t="s">
        <v>22</v>
      </c>
      <c r="J49" s="75">
        <f t="shared" si="17"/>
        <v>0</v>
      </c>
      <c r="K49" s="76">
        <v>0</v>
      </c>
      <c r="L49" s="77">
        <f t="shared" si="11"/>
        <v>0</v>
      </c>
      <c r="M49" s="73">
        <v>0</v>
      </c>
      <c r="N49" s="84" t="s">
        <v>21</v>
      </c>
      <c r="O49" s="76">
        <v>0</v>
      </c>
      <c r="P49" s="77">
        <f>O49*M49</f>
        <v>0</v>
      </c>
      <c r="Q49" s="73">
        <v>0</v>
      </c>
      <c r="R49" s="84" t="s">
        <v>21</v>
      </c>
      <c r="S49" s="76">
        <v>0</v>
      </c>
      <c r="T49" s="77">
        <f t="shared" si="13"/>
        <v>0</v>
      </c>
      <c r="U49" s="78">
        <f t="shared" si="7"/>
        <v>0</v>
      </c>
      <c r="V49" s="79">
        <f t="shared" si="18"/>
        <v>0</v>
      </c>
      <c r="W49" s="78">
        <f t="shared" si="8"/>
        <v>0</v>
      </c>
      <c r="X49" s="153">
        <f t="shared" si="9"/>
        <v>0</v>
      </c>
      <c r="Y49" s="277">
        <f t="shared" si="19"/>
        <v>0</v>
      </c>
      <c r="Z49" s="277"/>
      <c r="AA49" s="146" t="str">
        <f t="shared" si="20"/>
        <v>sf</v>
      </c>
      <c r="AB49" s="62"/>
    </row>
    <row r="50" spans="1:28" ht="15" customHeight="1" thickBot="1">
      <c r="A50" s="285" t="s">
        <v>8</v>
      </c>
      <c r="B50" s="286"/>
      <c r="C50" s="286"/>
      <c r="D50" s="286"/>
      <c r="E50" s="286"/>
      <c r="F50" s="286"/>
      <c r="G50" s="287"/>
      <c r="H50" s="135"/>
      <c r="I50" s="136"/>
      <c r="J50" s="291" t="s">
        <v>158</v>
      </c>
      <c r="K50" s="291"/>
      <c r="L50" s="181">
        <f>SUM(L22:L49)</f>
        <v>1E-06</v>
      </c>
      <c r="M50" s="292" t="s">
        <v>157</v>
      </c>
      <c r="N50" s="291"/>
      <c r="O50" s="291"/>
      <c r="P50" s="183">
        <f>SUM(P22:P49)</f>
        <v>0</v>
      </c>
      <c r="Q50" s="292" t="s">
        <v>156</v>
      </c>
      <c r="R50" s="291"/>
      <c r="S50" s="291"/>
      <c r="T50" s="183">
        <f>SUM(T22:T49)</f>
        <v>0</v>
      </c>
      <c r="U50" s="278" t="s">
        <v>161</v>
      </c>
      <c r="V50" s="279"/>
      <c r="W50" s="147">
        <f>SUM(W22:W49)</f>
        <v>0</v>
      </c>
      <c r="X50" s="183">
        <f>SUM(X22:X49)</f>
        <v>1E-06</v>
      </c>
      <c r="Y50" s="139" t="s">
        <v>160</v>
      </c>
      <c r="Z50" s="140"/>
      <c r="AA50" s="141"/>
      <c r="AB50" s="63"/>
    </row>
    <row r="51" spans="1:28" ht="15" customHeight="1" thickBot="1">
      <c r="A51" s="288"/>
      <c r="B51" s="289"/>
      <c r="C51" s="289"/>
      <c r="D51" s="289"/>
      <c r="E51" s="289"/>
      <c r="F51" s="289"/>
      <c r="G51" s="290"/>
      <c r="H51" s="137"/>
      <c r="I51" s="138"/>
      <c r="J51" s="276" t="s">
        <v>144</v>
      </c>
      <c r="K51" s="276"/>
      <c r="L51" s="182">
        <f>IF(T12="Yes",SUM(L22:L49)*W51,0)</f>
        <v>0</v>
      </c>
      <c r="M51" s="275" t="s">
        <v>145</v>
      </c>
      <c r="N51" s="276"/>
      <c r="O51" s="276"/>
      <c r="P51" s="183">
        <f>IF(W12="Yes",SUM(P22:P49)*W51,0)</f>
        <v>0</v>
      </c>
      <c r="Q51" s="275" t="s">
        <v>146</v>
      </c>
      <c r="R51" s="276"/>
      <c r="S51" s="276"/>
      <c r="T51" s="183">
        <f>IF(X12="Yes",SUM(T22:T49)*W51,0)</f>
        <v>0</v>
      </c>
      <c r="U51" s="121" t="s">
        <v>166</v>
      </c>
      <c r="V51" s="150"/>
      <c r="W51" s="151">
        <f>X6+X8+X10</f>
        <v>0</v>
      </c>
      <c r="X51" s="183">
        <f>+T51+P51+L51</f>
        <v>0</v>
      </c>
      <c r="Y51" s="142" t="s">
        <v>165</v>
      </c>
      <c r="Z51" s="142"/>
      <c r="AA51" s="149"/>
      <c r="AB51" s="3"/>
    </row>
    <row r="52" spans="1:14" ht="15" customHeight="1" thickBot="1">
      <c r="A52" s="13"/>
      <c r="B52" s="13"/>
      <c r="C52" s="13"/>
      <c r="D52" s="13"/>
      <c r="E52" s="13"/>
      <c r="F52" s="13"/>
      <c r="G52" s="13"/>
      <c r="H52" s="13"/>
      <c r="I52" s="54"/>
      <c r="J52" s="13"/>
      <c r="K52" s="54"/>
      <c r="L52" s="54"/>
      <c r="M52" s="54"/>
      <c r="N52" s="17"/>
    </row>
    <row r="53" spans="1:27" ht="15" customHeight="1" thickBot="1">
      <c r="A53" s="282" t="s">
        <v>162</v>
      </c>
      <c r="B53" s="283"/>
      <c r="C53" s="283"/>
      <c r="D53" s="283"/>
      <c r="E53" s="283"/>
      <c r="F53" s="283"/>
      <c r="G53" s="283"/>
      <c r="H53" s="284"/>
      <c r="I53" s="13"/>
      <c r="J53" s="282" t="s">
        <v>163</v>
      </c>
      <c r="K53" s="283"/>
      <c r="L53" s="283"/>
      <c r="M53" s="283"/>
      <c r="N53" s="283"/>
      <c r="O53" s="283"/>
      <c r="P53" s="284"/>
      <c r="R53" s="282" t="s">
        <v>164</v>
      </c>
      <c r="S53" s="283"/>
      <c r="T53" s="283"/>
      <c r="U53" s="283"/>
      <c r="V53" s="283"/>
      <c r="W53" s="284"/>
      <c r="Y53" s="208" t="s">
        <v>92</v>
      </c>
      <c r="Z53" s="209"/>
      <c r="AA53" s="210"/>
    </row>
    <row r="54" spans="1:27" ht="15" customHeight="1" thickBot="1">
      <c r="A54" s="224" t="s">
        <v>134</v>
      </c>
      <c r="B54" s="226"/>
      <c r="C54" s="128"/>
      <c r="D54" s="119" t="s">
        <v>112</v>
      </c>
      <c r="E54" s="119"/>
      <c r="F54" s="119"/>
      <c r="G54" s="119"/>
      <c r="H54" s="129"/>
      <c r="I54" s="27"/>
      <c r="J54" s="179" t="s">
        <v>200</v>
      </c>
      <c r="K54" s="17"/>
      <c r="L54" s="54"/>
      <c r="M54" s="54"/>
      <c r="N54" s="54"/>
      <c r="O54" s="54"/>
      <c r="P54" s="177"/>
      <c r="R54" s="338" t="s">
        <v>177</v>
      </c>
      <c r="S54" s="339"/>
      <c r="T54" s="339"/>
      <c r="U54" s="340"/>
      <c r="V54" s="280">
        <f>ROUND(X51+X50,0)</f>
        <v>0</v>
      </c>
      <c r="W54" s="281"/>
      <c r="Y54" s="97" t="s">
        <v>94</v>
      </c>
      <c r="Z54" s="334"/>
      <c r="AA54" s="335"/>
    </row>
    <row r="55" spans="1:28" ht="15" customHeight="1" thickBot="1">
      <c r="A55" s="300" t="s">
        <v>190</v>
      </c>
      <c r="B55" s="301"/>
      <c r="C55" s="302" t="s">
        <v>202</v>
      </c>
      <c r="D55" s="303"/>
      <c r="E55" s="303"/>
      <c r="F55" s="303"/>
      <c r="G55" s="303"/>
      <c r="H55" s="304"/>
      <c r="I55" s="123"/>
      <c r="J55" s="343" t="s">
        <v>199</v>
      </c>
      <c r="K55" s="344"/>
      <c r="L55" s="344"/>
      <c r="M55" s="344"/>
      <c r="N55" s="344"/>
      <c r="O55" s="344"/>
      <c r="P55" s="345"/>
      <c r="R55" s="159"/>
      <c r="S55" s="326" t="s">
        <v>29</v>
      </c>
      <c r="T55" s="326"/>
      <c r="U55" s="327"/>
      <c r="V55" s="280">
        <f>ROUND(W50+T50+T51+P50+P51+L50+L51,0)</f>
        <v>0</v>
      </c>
      <c r="W55" s="281"/>
      <c r="Y55" s="98"/>
      <c r="Z55" s="336"/>
      <c r="AA55" s="337"/>
      <c r="AB55" s="64"/>
    </row>
    <row r="56" spans="1:27" ht="15" customHeight="1" thickBot="1">
      <c r="A56" s="305" t="s">
        <v>96</v>
      </c>
      <c r="B56" s="306"/>
      <c r="C56" s="100" t="s">
        <v>26</v>
      </c>
      <c r="D56" s="100" t="s">
        <v>23</v>
      </c>
      <c r="E56" s="100" t="s">
        <v>24</v>
      </c>
      <c r="F56" s="100" t="s">
        <v>118</v>
      </c>
      <c r="G56" s="52" t="s">
        <v>25</v>
      </c>
      <c r="H56" s="101" t="s">
        <v>119</v>
      </c>
      <c r="I56" s="3"/>
      <c r="J56" s="121" t="s">
        <v>97</v>
      </c>
      <c r="K56" s="12"/>
      <c r="L56" s="91" t="s">
        <v>198</v>
      </c>
      <c r="M56" s="91" t="s">
        <v>99</v>
      </c>
      <c r="N56" s="91" t="s">
        <v>98</v>
      </c>
      <c r="O56" s="91" t="s">
        <v>101</v>
      </c>
      <c r="P56" s="91" t="s">
        <v>5</v>
      </c>
      <c r="U56" s="100" t="s">
        <v>197</v>
      </c>
      <c r="V56" s="280">
        <f>+V54-V55</f>
        <v>0</v>
      </c>
      <c r="W56" s="281"/>
      <c r="Y56" s="99" t="s">
        <v>95</v>
      </c>
      <c r="Z56" s="334"/>
      <c r="AA56" s="335"/>
    </row>
    <row r="57" spans="1:27" ht="15" customHeight="1" thickBot="1">
      <c r="A57" s="35" t="s">
        <v>142</v>
      </c>
      <c r="B57" s="36"/>
      <c r="C57" s="20">
        <v>0</v>
      </c>
      <c r="D57" s="21">
        <v>0</v>
      </c>
      <c r="E57" s="21">
        <v>0</v>
      </c>
      <c r="F57" s="104">
        <f>SUM(D57+E57)*$H$83</f>
        <v>0</v>
      </c>
      <c r="G57" s="120">
        <f>SUM(D57:F57)</f>
        <v>0</v>
      </c>
      <c r="H57" s="105">
        <f>C57*G57</f>
        <v>0</v>
      </c>
      <c r="I57" s="3"/>
      <c r="J57" s="192" t="s">
        <v>148</v>
      </c>
      <c r="K57" s="17"/>
      <c r="L57" s="17"/>
      <c r="M57" s="17"/>
      <c r="N57" s="17"/>
      <c r="O57" s="17"/>
      <c r="P57" s="193"/>
      <c r="R57" s="310" t="s">
        <v>180</v>
      </c>
      <c r="S57" s="308"/>
      <c r="T57" s="308"/>
      <c r="U57" s="308"/>
      <c r="V57" s="308"/>
      <c r="W57" s="309"/>
      <c r="Y57" s="98"/>
      <c r="Z57" s="336"/>
      <c r="AA57" s="337"/>
    </row>
    <row r="58" spans="1:27" ht="15" customHeight="1" thickBot="1">
      <c r="A58" s="9"/>
      <c r="B58" s="3"/>
      <c r="C58" s="3"/>
      <c r="D58" s="3"/>
      <c r="E58" s="3"/>
      <c r="F58" s="3"/>
      <c r="G58" s="3"/>
      <c r="H58" s="18"/>
      <c r="J58" s="9"/>
      <c r="K58" s="3"/>
      <c r="L58" s="134"/>
      <c r="M58" s="96">
        <v>0</v>
      </c>
      <c r="N58" s="20">
        <v>0</v>
      </c>
      <c r="O58" s="20" t="s">
        <v>100</v>
      </c>
      <c r="P58" s="92">
        <f>N58*M58</f>
        <v>0</v>
      </c>
      <c r="R58" s="295" t="s">
        <v>181</v>
      </c>
      <c r="S58" s="296"/>
      <c r="T58" s="297"/>
      <c r="U58" s="30">
        <f>+'Item 1 '!U58</f>
        <v>0</v>
      </c>
      <c r="V58" s="330">
        <f>SUM(V54*U58)</f>
        <v>0</v>
      </c>
      <c r="W58" s="299"/>
      <c r="Y58" s="99" t="s">
        <v>93</v>
      </c>
      <c r="Z58" s="334"/>
      <c r="AA58" s="335"/>
    </row>
    <row r="59" spans="1:27" ht="15" customHeight="1" thickBot="1">
      <c r="A59" s="35" t="s">
        <v>137</v>
      </c>
      <c r="B59" s="36"/>
      <c r="C59" s="20">
        <v>0</v>
      </c>
      <c r="D59" s="21">
        <v>0</v>
      </c>
      <c r="E59" s="21">
        <v>0</v>
      </c>
      <c r="F59" s="104">
        <f>SUM(D59+E59)*$H$83</f>
        <v>0</v>
      </c>
      <c r="G59" s="120">
        <f>SUM(D59:F59)</f>
        <v>0</v>
      </c>
      <c r="H59" s="105">
        <f>C59*G59</f>
        <v>0</v>
      </c>
      <c r="J59" s="9"/>
      <c r="K59" s="3"/>
      <c r="L59" s="134"/>
      <c r="M59" s="96">
        <v>0</v>
      </c>
      <c r="N59" s="20">
        <v>0</v>
      </c>
      <c r="O59" s="20" t="s">
        <v>100</v>
      </c>
      <c r="P59" s="92">
        <f>N59*M59</f>
        <v>0</v>
      </c>
      <c r="S59" s="317" t="s">
        <v>1</v>
      </c>
      <c r="T59" s="318"/>
      <c r="U59" s="28">
        <f>SUM(U58)</f>
        <v>0</v>
      </c>
      <c r="V59" s="293">
        <f>SUM(V58)</f>
        <v>0</v>
      </c>
      <c r="W59" s="294"/>
      <c r="Y59" s="98"/>
      <c r="Z59" s="336"/>
      <c r="AA59" s="337"/>
    </row>
    <row r="60" spans="1:16" ht="15" customHeight="1" thickBot="1">
      <c r="A60" s="23"/>
      <c r="B60" s="13"/>
      <c r="C60" s="13"/>
      <c r="D60" s="13"/>
      <c r="E60" s="13"/>
      <c r="F60" s="3"/>
      <c r="G60" s="13"/>
      <c r="H60" s="18"/>
      <c r="J60" s="9"/>
      <c r="K60" s="3"/>
      <c r="L60" s="134"/>
      <c r="M60" s="96">
        <v>0</v>
      </c>
      <c r="N60" s="20">
        <v>0</v>
      </c>
      <c r="O60" s="20" t="s">
        <v>100</v>
      </c>
      <c r="P60" s="92">
        <f>N60*M60</f>
        <v>0</v>
      </c>
    </row>
    <row r="61" spans="1:27" ht="15" customHeight="1" thickBot="1">
      <c r="A61" s="35" t="s">
        <v>136</v>
      </c>
      <c r="B61" s="36"/>
      <c r="C61" s="20">
        <v>0</v>
      </c>
      <c r="D61" s="21">
        <v>0</v>
      </c>
      <c r="E61" s="21">
        <v>0</v>
      </c>
      <c r="F61" s="104">
        <f>SUM(D61+E61)*$H$83</f>
        <v>0</v>
      </c>
      <c r="G61" s="120">
        <f>SUM(D61:F61)</f>
        <v>0</v>
      </c>
      <c r="H61" s="105">
        <f>C61*G61</f>
        <v>0</v>
      </c>
      <c r="J61" s="9"/>
      <c r="K61" s="3"/>
      <c r="L61" s="134"/>
      <c r="M61" s="96">
        <v>0</v>
      </c>
      <c r="N61" s="20">
        <v>0</v>
      </c>
      <c r="O61" s="20" t="s">
        <v>100</v>
      </c>
      <c r="P61" s="92">
        <f>N61*M61</f>
        <v>0</v>
      </c>
      <c r="R61" s="307" t="s">
        <v>10</v>
      </c>
      <c r="S61" s="308"/>
      <c r="T61" s="308"/>
      <c r="U61" s="308"/>
      <c r="V61" s="308"/>
      <c r="W61" s="309"/>
      <c r="Y61" s="208" t="s">
        <v>92</v>
      </c>
      <c r="Z61" s="209"/>
      <c r="AA61" s="210"/>
    </row>
    <row r="62" spans="1:27" ht="15" customHeight="1" thickBot="1">
      <c r="A62" s="23"/>
      <c r="B62" s="36"/>
      <c r="C62" s="13"/>
      <c r="D62" s="37"/>
      <c r="E62" s="13"/>
      <c r="F62" s="3"/>
      <c r="G62" s="13"/>
      <c r="H62" s="108"/>
      <c r="J62" s="9"/>
      <c r="K62" s="3"/>
      <c r="L62" s="134"/>
      <c r="M62" s="96">
        <v>0</v>
      </c>
      <c r="N62" s="20">
        <v>0</v>
      </c>
      <c r="O62" s="20" t="s">
        <v>100</v>
      </c>
      <c r="P62" s="196">
        <f>N62*M62</f>
        <v>0</v>
      </c>
      <c r="R62" s="295" t="s">
        <v>170</v>
      </c>
      <c r="S62" s="296"/>
      <c r="T62" s="297"/>
      <c r="U62" s="29">
        <f>+'Item 1 '!U62</f>
        <v>0</v>
      </c>
      <c r="V62" s="298">
        <f>SUM(V59+V54)*U62</f>
        <v>0</v>
      </c>
      <c r="W62" s="299"/>
      <c r="Y62" s="97" t="s">
        <v>94</v>
      </c>
      <c r="Z62" s="334"/>
      <c r="AA62" s="335"/>
    </row>
    <row r="63" spans="1:27" ht="15" customHeight="1" thickBot="1">
      <c r="A63" s="35" t="s">
        <v>203</v>
      </c>
      <c r="B63" s="36"/>
      <c r="C63" s="20">
        <v>0</v>
      </c>
      <c r="D63" s="21">
        <v>0</v>
      </c>
      <c r="E63" s="21">
        <v>0</v>
      </c>
      <c r="F63" s="104">
        <f>SUM(D63+E63)*$H$83</f>
        <v>0</v>
      </c>
      <c r="G63" s="120">
        <f>SUM(D63:F63)</f>
        <v>0</v>
      </c>
      <c r="H63" s="105">
        <f>C63*G63</f>
        <v>0</v>
      </c>
      <c r="J63" s="9"/>
      <c r="K63" s="3"/>
      <c r="L63" s="15"/>
      <c r="M63" s="3"/>
      <c r="N63" s="176"/>
      <c r="O63" s="176" t="s">
        <v>5</v>
      </c>
      <c r="P63" s="194">
        <f>SUM(P58:P62)</f>
        <v>0</v>
      </c>
      <c r="S63" s="317" t="s">
        <v>1</v>
      </c>
      <c r="T63" s="318"/>
      <c r="U63" s="28">
        <f>SUM(U62)</f>
        <v>0</v>
      </c>
      <c r="V63" s="293">
        <f>SUM(V62)</f>
        <v>0</v>
      </c>
      <c r="W63" s="294"/>
      <c r="Y63" s="98"/>
      <c r="Z63" s="336"/>
      <c r="AA63" s="337"/>
    </row>
    <row r="64" spans="1:27" ht="15" customHeight="1" thickBot="1">
      <c r="A64" s="35"/>
      <c r="B64" s="3"/>
      <c r="C64" s="3"/>
      <c r="D64" s="19"/>
      <c r="E64" s="19"/>
      <c r="F64" s="3"/>
      <c r="G64" s="16"/>
      <c r="H64" s="108"/>
      <c r="J64" s="93" t="s">
        <v>149</v>
      </c>
      <c r="K64" s="3"/>
      <c r="L64" s="15"/>
      <c r="M64" s="15"/>
      <c r="N64" s="15"/>
      <c r="O64" s="3"/>
      <c r="P64" s="10"/>
      <c r="Y64" s="99" t="s">
        <v>95</v>
      </c>
      <c r="Z64" s="334"/>
      <c r="AA64" s="335"/>
    </row>
    <row r="65" spans="1:27" ht="15" customHeight="1" thickBot="1">
      <c r="A65" s="35" t="s">
        <v>138</v>
      </c>
      <c r="B65" s="36"/>
      <c r="C65" s="20">
        <v>0</v>
      </c>
      <c r="D65" s="21">
        <v>0</v>
      </c>
      <c r="E65" s="21">
        <v>0</v>
      </c>
      <c r="F65" s="104">
        <f>SUM(D65+E65)*$H$83</f>
        <v>0</v>
      </c>
      <c r="G65" s="120">
        <f>SUM(D65:F65)</f>
        <v>0</v>
      </c>
      <c r="H65" s="105">
        <f>C65*G65</f>
        <v>0</v>
      </c>
      <c r="J65" s="9"/>
      <c r="K65" s="3"/>
      <c r="L65" s="134"/>
      <c r="M65" s="96">
        <v>0</v>
      </c>
      <c r="N65" s="20">
        <v>0</v>
      </c>
      <c r="O65" s="20" t="s">
        <v>100</v>
      </c>
      <c r="P65" s="92">
        <f>N65*M65</f>
        <v>0</v>
      </c>
      <c r="R65" s="307" t="s">
        <v>49</v>
      </c>
      <c r="S65" s="308"/>
      <c r="T65" s="308"/>
      <c r="U65" s="308"/>
      <c r="V65" s="308"/>
      <c r="W65" s="309"/>
      <c r="Y65" s="98"/>
      <c r="Z65" s="336"/>
      <c r="AA65" s="337"/>
    </row>
    <row r="66" spans="1:27" ht="15" customHeight="1">
      <c r="A66" s="9"/>
      <c r="B66" s="3"/>
      <c r="C66" s="3"/>
      <c r="D66" s="19"/>
      <c r="E66" s="19"/>
      <c r="F66" s="3"/>
      <c r="G66" s="16"/>
      <c r="H66" s="108"/>
      <c r="J66" s="9"/>
      <c r="K66" s="3"/>
      <c r="L66" s="134"/>
      <c r="M66" s="96">
        <v>0</v>
      </c>
      <c r="N66" s="20">
        <v>0</v>
      </c>
      <c r="O66" s="20" t="s">
        <v>100</v>
      </c>
      <c r="P66" s="92">
        <f>N66*M66</f>
        <v>0</v>
      </c>
      <c r="R66" s="312" t="s">
        <v>173</v>
      </c>
      <c r="S66" s="313"/>
      <c r="T66" s="314"/>
      <c r="U66" s="33">
        <f>+'Item 1 '!U66</f>
        <v>0</v>
      </c>
      <c r="V66" s="319">
        <f>SUM(V63+V59+V54)*U66</f>
        <v>0</v>
      </c>
      <c r="W66" s="320"/>
      <c r="Y66" s="99" t="s">
        <v>93</v>
      </c>
      <c r="Z66" s="334"/>
      <c r="AA66" s="335"/>
    </row>
    <row r="67" spans="1:27" ht="15" customHeight="1" thickBot="1">
      <c r="A67" s="35" t="s">
        <v>141</v>
      </c>
      <c r="B67" s="36"/>
      <c r="C67" s="20">
        <v>0</v>
      </c>
      <c r="D67" s="21">
        <v>0</v>
      </c>
      <c r="E67" s="21">
        <v>0</v>
      </c>
      <c r="F67" s="104">
        <f>SUM(D67+E67)*$H$83</f>
        <v>0</v>
      </c>
      <c r="G67" s="120">
        <f>SUM(D67:F67)</f>
        <v>0</v>
      </c>
      <c r="H67" s="105">
        <f>C67*G67</f>
        <v>0</v>
      </c>
      <c r="J67" s="9"/>
      <c r="K67" s="3"/>
      <c r="L67" s="134"/>
      <c r="M67" s="96">
        <v>0</v>
      </c>
      <c r="N67" s="20">
        <v>0</v>
      </c>
      <c r="O67" s="20" t="s">
        <v>100</v>
      </c>
      <c r="P67" s="92">
        <f>N67*M67</f>
        <v>0</v>
      </c>
      <c r="R67" s="331" t="s">
        <v>174</v>
      </c>
      <c r="S67" s="332"/>
      <c r="T67" s="333"/>
      <c r="U67" s="33">
        <f>+'Item 1 '!U67</f>
        <v>0</v>
      </c>
      <c r="V67" s="319">
        <f>SUM(V63+V59+V54)*U67</f>
        <v>0</v>
      </c>
      <c r="W67" s="320"/>
      <c r="Y67" s="98"/>
      <c r="Z67" s="336"/>
      <c r="AA67" s="337"/>
    </row>
    <row r="68" spans="1:23" ht="15" customHeight="1" thickBot="1">
      <c r="A68" s="9"/>
      <c r="B68" s="3"/>
      <c r="C68" s="3"/>
      <c r="D68" s="19"/>
      <c r="E68" s="19"/>
      <c r="F68" s="3"/>
      <c r="G68" s="16"/>
      <c r="H68" s="108"/>
      <c r="J68" s="9"/>
      <c r="K68" s="3"/>
      <c r="L68" s="134"/>
      <c r="M68" s="96">
        <v>0</v>
      </c>
      <c r="N68" s="20">
        <v>0</v>
      </c>
      <c r="O68" s="20" t="s">
        <v>100</v>
      </c>
      <c r="P68" s="92">
        <f>N68*M68</f>
        <v>0</v>
      </c>
      <c r="R68" s="321" t="s">
        <v>175</v>
      </c>
      <c r="S68" s="322"/>
      <c r="T68" s="323"/>
      <c r="U68" s="34">
        <f>+'Item 1 '!U68</f>
        <v>0</v>
      </c>
      <c r="V68" s="324">
        <f>SUM(V63+V59+V54)*U68</f>
        <v>0</v>
      </c>
      <c r="W68" s="325"/>
    </row>
    <row r="69" spans="1:27" ht="15" customHeight="1" thickBot="1">
      <c r="A69" s="35" t="s">
        <v>139</v>
      </c>
      <c r="B69" s="36"/>
      <c r="C69" s="20">
        <v>0</v>
      </c>
      <c r="D69" s="21">
        <v>0</v>
      </c>
      <c r="E69" s="21">
        <v>0</v>
      </c>
      <c r="F69" s="104">
        <f>SUM(D69+E69)*$H$83</f>
        <v>0</v>
      </c>
      <c r="G69" s="120">
        <f>SUM(D69:F69)</f>
        <v>0</v>
      </c>
      <c r="H69" s="105">
        <f>C69*G69</f>
        <v>0</v>
      </c>
      <c r="J69" s="9"/>
      <c r="K69" s="3"/>
      <c r="L69" s="134"/>
      <c r="M69" s="96">
        <v>0</v>
      </c>
      <c r="N69" s="20">
        <v>0</v>
      </c>
      <c r="O69" s="20" t="s">
        <v>100</v>
      </c>
      <c r="P69" s="196">
        <f>N69*M69</f>
        <v>0</v>
      </c>
      <c r="S69" s="317" t="s">
        <v>1</v>
      </c>
      <c r="T69" s="318"/>
      <c r="U69" s="5">
        <f>SUM(U66:U68)</f>
        <v>0</v>
      </c>
      <c r="V69" s="293">
        <f>SUM(V66:W68)</f>
        <v>0</v>
      </c>
      <c r="W69" s="294"/>
      <c r="Y69" s="208" t="s">
        <v>92</v>
      </c>
      <c r="Z69" s="209"/>
      <c r="AA69" s="210"/>
    </row>
    <row r="70" spans="1:27" ht="15" customHeight="1" thickBot="1">
      <c r="A70" s="9"/>
      <c r="B70" s="3"/>
      <c r="C70" s="3"/>
      <c r="D70" s="19"/>
      <c r="E70" s="19"/>
      <c r="F70" s="3"/>
      <c r="G70" s="16"/>
      <c r="H70" s="108"/>
      <c r="J70" s="9"/>
      <c r="K70" s="3"/>
      <c r="L70" s="15"/>
      <c r="M70" s="3"/>
      <c r="N70" s="176"/>
      <c r="O70" s="176" t="s">
        <v>5</v>
      </c>
      <c r="P70" s="194">
        <f>SUM(P65:P69)</f>
        <v>0</v>
      </c>
      <c r="Y70" s="97" t="s">
        <v>94</v>
      </c>
      <c r="Z70" s="334"/>
      <c r="AA70" s="335"/>
    </row>
    <row r="71" spans="1:27" ht="15" customHeight="1" thickBot="1">
      <c r="A71" s="35" t="s">
        <v>140</v>
      </c>
      <c r="B71" s="36"/>
      <c r="C71" s="20">
        <v>0</v>
      </c>
      <c r="D71" s="21">
        <v>0</v>
      </c>
      <c r="E71" s="21">
        <v>0</v>
      </c>
      <c r="F71" s="104">
        <f>SUM(D71+E71)*$H$83</f>
        <v>0</v>
      </c>
      <c r="G71" s="120">
        <f>SUM(D71:F71)</f>
        <v>0</v>
      </c>
      <c r="H71" s="105">
        <f>C71*G71</f>
        <v>0</v>
      </c>
      <c r="J71" s="93" t="s">
        <v>147</v>
      </c>
      <c r="K71" s="3"/>
      <c r="L71" s="15"/>
      <c r="M71" s="3"/>
      <c r="N71" s="3"/>
      <c r="O71" s="3"/>
      <c r="P71" s="10"/>
      <c r="R71" s="307" t="s">
        <v>77</v>
      </c>
      <c r="S71" s="308"/>
      <c r="T71" s="308"/>
      <c r="U71" s="308"/>
      <c r="V71" s="308"/>
      <c r="W71" s="309"/>
      <c r="Y71" s="98"/>
      <c r="Z71" s="336"/>
      <c r="AA71" s="337"/>
    </row>
    <row r="72" spans="1:27" ht="15" customHeight="1">
      <c r="A72" s="9"/>
      <c r="B72" s="3"/>
      <c r="C72" s="3"/>
      <c r="D72" s="19"/>
      <c r="E72" s="19"/>
      <c r="F72" s="3"/>
      <c r="G72" s="16"/>
      <c r="H72" s="108"/>
      <c r="J72" s="9"/>
      <c r="K72" s="3"/>
      <c r="L72" s="134"/>
      <c r="M72" s="96">
        <v>0</v>
      </c>
      <c r="N72" s="20">
        <v>0</v>
      </c>
      <c r="O72" s="20" t="s">
        <v>100</v>
      </c>
      <c r="P72" s="92">
        <f>N72*M72</f>
        <v>0</v>
      </c>
      <c r="R72" s="312" t="s">
        <v>178</v>
      </c>
      <c r="S72" s="313"/>
      <c r="T72" s="314"/>
      <c r="U72" s="31">
        <f>+'Item 1 '!U72</f>
        <v>0</v>
      </c>
      <c r="V72" s="315">
        <f>SUM(V69+V63+V59+V54)*U72</f>
        <v>0</v>
      </c>
      <c r="W72" s="316"/>
      <c r="Y72" s="99" t="s">
        <v>95</v>
      </c>
      <c r="Z72" s="334"/>
      <c r="AA72" s="335"/>
    </row>
    <row r="73" spans="1:27" ht="15" customHeight="1" thickBot="1">
      <c r="A73" s="35" t="s">
        <v>135</v>
      </c>
      <c r="B73" s="36"/>
      <c r="C73" s="20">
        <v>0</v>
      </c>
      <c r="D73" s="21">
        <v>0</v>
      </c>
      <c r="E73" s="21">
        <v>0</v>
      </c>
      <c r="F73" s="104">
        <f>SUM(D73+E73)*$H$83</f>
        <v>0</v>
      </c>
      <c r="G73" s="120">
        <f>SUM(D73:F73)</f>
        <v>0</v>
      </c>
      <c r="H73" s="105">
        <f>C73*G73</f>
        <v>0</v>
      </c>
      <c r="J73" s="9"/>
      <c r="K73" s="3"/>
      <c r="L73" s="134"/>
      <c r="M73" s="96">
        <v>0</v>
      </c>
      <c r="N73" s="20">
        <v>0</v>
      </c>
      <c r="O73" s="20" t="s">
        <v>100</v>
      </c>
      <c r="P73" s="92">
        <f>N73*M73</f>
        <v>0</v>
      </c>
      <c r="R73" s="331" t="str">
        <f>+'Item 1 '!R73:T73</f>
        <v>Other</v>
      </c>
      <c r="S73" s="332"/>
      <c r="T73" s="333"/>
      <c r="U73" s="33">
        <f>+'Item 1 '!U73</f>
        <v>0</v>
      </c>
      <c r="V73" s="319">
        <f>SUM(V69+V63+V59+V54)*U73</f>
        <v>0</v>
      </c>
      <c r="W73" s="320"/>
      <c r="Y73" s="98"/>
      <c r="Z73" s="336"/>
      <c r="AA73" s="337"/>
    </row>
    <row r="74" spans="1:27" ht="15" customHeight="1" thickBot="1">
      <c r="A74" s="9"/>
      <c r="B74" s="3"/>
      <c r="C74" s="3"/>
      <c r="D74" s="19"/>
      <c r="E74" s="19"/>
      <c r="F74" s="3"/>
      <c r="G74" s="16"/>
      <c r="H74" s="108"/>
      <c r="J74" s="9"/>
      <c r="K74" s="3"/>
      <c r="L74" s="134"/>
      <c r="M74" s="96">
        <v>0</v>
      </c>
      <c r="N74" s="20">
        <v>0</v>
      </c>
      <c r="O74" s="20" t="s">
        <v>100</v>
      </c>
      <c r="P74" s="92">
        <f>N74*M74</f>
        <v>0</v>
      </c>
      <c r="R74" s="348">
        <f>+'Item 1 '!U74</f>
        <v>0</v>
      </c>
      <c r="S74" s="322"/>
      <c r="T74" s="323"/>
      <c r="U74" s="34">
        <f>+'Item 1 '!U74</f>
        <v>0</v>
      </c>
      <c r="V74" s="324">
        <f>SUM(V69+V63+V59+V54)*U74</f>
        <v>0</v>
      </c>
      <c r="W74" s="325"/>
      <c r="Y74" s="99" t="s">
        <v>93</v>
      </c>
      <c r="Z74" s="334"/>
      <c r="AA74" s="335"/>
    </row>
    <row r="75" spans="1:27" ht="15" customHeight="1" thickBot="1">
      <c r="A75" s="93" t="s">
        <v>182</v>
      </c>
      <c r="B75" s="3"/>
      <c r="C75" s="3"/>
      <c r="D75" s="19"/>
      <c r="E75" s="19"/>
      <c r="F75" s="3"/>
      <c r="G75" s="16"/>
      <c r="H75" s="108"/>
      <c r="J75" s="9"/>
      <c r="K75" s="3"/>
      <c r="L75" s="134"/>
      <c r="M75" s="96">
        <v>0</v>
      </c>
      <c r="N75" s="20">
        <v>0</v>
      </c>
      <c r="O75" s="20" t="s">
        <v>100</v>
      </c>
      <c r="P75" s="92">
        <f>N75*M75</f>
        <v>0</v>
      </c>
      <c r="R75" s="4"/>
      <c r="S75" s="317" t="s">
        <v>1</v>
      </c>
      <c r="T75" s="318"/>
      <c r="U75" s="5">
        <f>SUM(U72:U74)</f>
        <v>0</v>
      </c>
      <c r="V75" s="293">
        <f>SUM(V72:W74)</f>
        <v>0</v>
      </c>
      <c r="W75" s="294"/>
      <c r="Y75" s="98"/>
      <c r="Z75" s="336"/>
      <c r="AA75" s="337"/>
    </row>
    <row r="76" spans="1:16" ht="15" customHeight="1" thickBot="1">
      <c r="A76" s="9" t="s">
        <v>183</v>
      </c>
      <c r="B76" s="36"/>
      <c r="C76" s="20">
        <v>0</v>
      </c>
      <c r="D76" s="21">
        <v>0</v>
      </c>
      <c r="E76" s="21">
        <v>0</v>
      </c>
      <c r="F76" s="104">
        <f>SUM(D76+E76)*$H$83</f>
        <v>0</v>
      </c>
      <c r="G76" s="120">
        <f>SUM(D76:F76)</f>
        <v>0</v>
      </c>
      <c r="H76" s="105">
        <f>C76*G76</f>
        <v>0</v>
      </c>
      <c r="J76" s="9"/>
      <c r="K76" s="3"/>
      <c r="L76" s="134"/>
      <c r="M76" s="96">
        <v>0</v>
      </c>
      <c r="N76" s="20">
        <v>0</v>
      </c>
      <c r="O76" s="20" t="s">
        <v>100</v>
      </c>
      <c r="P76" s="196">
        <f>N76*M76</f>
        <v>0</v>
      </c>
    </row>
    <row r="77" spans="1:27" ht="15" customHeight="1" thickBot="1">
      <c r="A77" s="9" t="s">
        <v>136</v>
      </c>
      <c r="B77" s="3"/>
      <c r="C77" s="20">
        <v>0</v>
      </c>
      <c r="D77" s="21">
        <v>0</v>
      </c>
      <c r="E77" s="21">
        <v>0</v>
      </c>
      <c r="F77" s="104">
        <f>SUM(D77+E77)*$H$83</f>
        <v>0</v>
      </c>
      <c r="G77" s="120">
        <f>SUM(D77:F77)</f>
        <v>0</v>
      </c>
      <c r="H77" s="105">
        <f>C77*G77</f>
        <v>0</v>
      </c>
      <c r="J77" s="9"/>
      <c r="K77" s="3"/>
      <c r="L77" s="15"/>
      <c r="M77" s="3"/>
      <c r="N77" s="176"/>
      <c r="O77" s="176" t="s">
        <v>5</v>
      </c>
      <c r="P77" s="194">
        <f>SUM(P72:P76)</f>
        <v>0</v>
      </c>
      <c r="R77" s="307" t="s">
        <v>176</v>
      </c>
      <c r="S77" s="308"/>
      <c r="T77" s="308"/>
      <c r="U77" s="308"/>
      <c r="V77" s="308"/>
      <c r="W77" s="309"/>
      <c r="Y77" s="208" t="s">
        <v>92</v>
      </c>
      <c r="Z77" s="209"/>
      <c r="AA77" s="210"/>
    </row>
    <row r="78" spans="1:27" ht="15" customHeight="1">
      <c r="A78" s="35" t="s">
        <v>142</v>
      </c>
      <c r="B78" s="36"/>
      <c r="C78" s="20">
        <v>0</v>
      </c>
      <c r="D78" s="21">
        <v>0</v>
      </c>
      <c r="E78" s="21">
        <v>0</v>
      </c>
      <c r="F78" s="104">
        <f>SUM(D78+E78)*$H$83</f>
        <v>0</v>
      </c>
      <c r="G78" s="120">
        <f>SUM(D78:F78)</f>
        <v>0</v>
      </c>
      <c r="H78" s="165">
        <f>C78*G78</f>
        <v>0</v>
      </c>
      <c r="J78" s="93" t="s">
        <v>150</v>
      </c>
      <c r="K78" s="3"/>
      <c r="L78" s="15"/>
      <c r="M78" s="15"/>
      <c r="N78" s="15"/>
      <c r="O78" s="3"/>
      <c r="P78" s="10"/>
      <c r="R78" s="312" t="s">
        <v>171</v>
      </c>
      <c r="S78" s="313"/>
      <c r="T78" s="314"/>
      <c r="U78" s="31">
        <f>+'Item 1 '!U78</f>
        <v>0</v>
      </c>
      <c r="V78" s="315">
        <f>SUM(V75+V69+V63+V59+V54)*U78</f>
        <v>0</v>
      </c>
      <c r="W78" s="316"/>
      <c r="Y78" s="97" t="s">
        <v>94</v>
      </c>
      <c r="Z78" s="334"/>
      <c r="AA78" s="335"/>
    </row>
    <row r="79" spans="1:27" ht="15" customHeight="1" thickBot="1">
      <c r="A79" s="9"/>
      <c r="B79" s="3"/>
      <c r="C79" s="3"/>
      <c r="D79" s="3"/>
      <c r="E79" s="3"/>
      <c r="F79" s="311" t="s">
        <v>184</v>
      </c>
      <c r="G79" s="311"/>
      <c r="H79" s="108">
        <f>SUM(H76:H78)</f>
        <v>0</v>
      </c>
      <c r="J79" s="9"/>
      <c r="K79" s="3"/>
      <c r="L79" s="134"/>
      <c r="M79" s="96">
        <v>0</v>
      </c>
      <c r="N79" s="20">
        <v>0</v>
      </c>
      <c r="O79" s="20" t="s">
        <v>100</v>
      </c>
      <c r="P79" s="92">
        <f>N79*M79</f>
        <v>0</v>
      </c>
      <c r="R79" s="321" t="s">
        <v>172</v>
      </c>
      <c r="S79" s="322"/>
      <c r="T79" s="323"/>
      <c r="U79" s="32">
        <f>+'Item 1 '!U79</f>
        <v>0</v>
      </c>
      <c r="V79" s="324">
        <f>SUM(V75+V69+V63+V59+V54)*U79</f>
        <v>0</v>
      </c>
      <c r="W79" s="325"/>
      <c r="Y79" s="98"/>
      <c r="Z79" s="336"/>
      <c r="AA79" s="337"/>
    </row>
    <row r="80" spans="1:27" ht="15" customHeight="1" thickBot="1">
      <c r="A80" s="9"/>
      <c r="B80" s="3"/>
      <c r="C80" s="3"/>
      <c r="D80" s="3"/>
      <c r="E80" s="3"/>
      <c r="F80" s="3"/>
      <c r="G80" s="3"/>
      <c r="H80" s="10"/>
      <c r="J80" s="9"/>
      <c r="K80" s="3"/>
      <c r="L80" s="134"/>
      <c r="M80" s="96">
        <v>0</v>
      </c>
      <c r="N80" s="20">
        <v>0</v>
      </c>
      <c r="O80" s="20" t="s">
        <v>100</v>
      </c>
      <c r="P80" s="92">
        <f>N80*M80</f>
        <v>0</v>
      </c>
      <c r="S80" s="346" t="s">
        <v>1</v>
      </c>
      <c r="T80" s="347"/>
      <c r="U80" s="28">
        <f>SUM(U78:U79)</f>
        <v>0</v>
      </c>
      <c r="V80" s="293">
        <f>SUM(V78:W79)</f>
        <v>0</v>
      </c>
      <c r="W80" s="294"/>
      <c r="Y80" s="99" t="s">
        <v>95</v>
      </c>
      <c r="Z80" s="334"/>
      <c r="AA80" s="335"/>
    </row>
    <row r="81" spans="1:27" ht="15" customHeight="1" thickBot="1">
      <c r="A81" s="197" t="s">
        <v>143</v>
      </c>
      <c r="B81" s="198"/>
      <c r="C81" s="3"/>
      <c r="D81" s="19"/>
      <c r="E81" s="19"/>
      <c r="F81" s="3"/>
      <c r="G81" s="16"/>
      <c r="H81" s="108"/>
      <c r="J81" s="9"/>
      <c r="K81" s="3"/>
      <c r="L81" s="134"/>
      <c r="M81" s="96">
        <v>0</v>
      </c>
      <c r="N81" s="20">
        <v>0</v>
      </c>
      <c r="O81" s="20" t="s">
        <v>100</v>
      </c>
      <c r="P81" s="92">
        <f>N81*M81</f>
        <v>0</v>
      </c>
      <c r="Y81" s="98"/>
      <c r="Z81" s="336"/>
      <c r="AA81" s="337"/>
    </row>
    <row r="82" spans="1:28" ht="14.25" customHeight="1" thickBot="1">
      <c r="A82" s="106" t="s">
        <v>113</v>
      </c>
      <c r="B82" s="107" t="s">
        <v>114</v>
      </c>
      <c r="C82" s="107" t="s">
        <v>115</v>
      </c>
      <c r="D82" s="107" t="s">
        <v>116</v>
      </c>
      <c r="E82" s="107" t="s">
        <v>117</v>
      </c>
      <c r="F82" s="107" t="s">
        <v>73</v>
      </c>
      <c r="G82" s="107" t="s">
        <v>73</v>
      </c>
      <c r="H82" s="130" t="s">
        <v>9</v>
      </c>
      <c r="J82" s="9"/>
      <c r="K82" s="3"/>
      <c r="L82" s="134"/>
      <c r="M82" s="96">
        <v>0</v>
      </c>
      <c r="N82" s="20">
        <v>0</v>
      </c>
      <c r="O82" s="20" t="s">
        <v>100</v>
      </c>
      <c r="P82" s="196">
        <f>N82*M82</f>
        <v>0</v>
      </c>
      <c r="R82" s="282" t="s">
        <v>3</v>
      </c>
      <c r="S82" s="283"/>
      <c r="T82" s="283"/>
      <c r="U82" s="184">
        <f>+U80+U75+U69+U63+U59</f>
        <v>0</v>
      </c>
      <c r="V82" s="328">
        <f>ROUND(V80+V75+V69+V63+V59+V54,0)</f>
        <v>0</v>
      </c>
      <c r="W82" s="329"/>
      <c r="Y82" s="99" t="s">
        <v>93</v>
      </c>
      <c r="Z82" s="334"/>
      <c r="AA82" s="335"/>
      <c r="AB82" s="65"/>
    </row>
    <row r="83" spans="1:27" ht="15" customHeight="1" thickBot="1">
      <c r="A83" s="109">
        <v>0.062</v>
      </c>
      <c r="B83" s="131">
        <v>0.0145</v>
      </c>
      <c r="C83" s="131">
        <v>0.008</v>
      </c>
      <c r="D83" s="131">
        <v>0.06</v>
      </c>
      <c r="E83" s="131">
        <v>0.12</v>
      </c>
      <c r="F83" s="131">
        <v>0</v>
      </c>
      <c r="G83" s="131">
        <v>0</v>
      </c>
      <c r="H83" s="132">
        <f>SUM(A83:G83)</f>
        <v>0.26449999999999996</v>
      </c>
      <c r="J83" s="11"/>
      <c r="K83" s="12"/>
      <c r="L83" s="12"/>
      <c r="M83" s="12"/>
      <c r="N83" s="175"/>
      <c r="O83" s="175" t="s">
        <v>5</v>
      </c>
      <c r="P83" s="195">
        <f>SUM(P79:P82)</f>
        <v>0</v>
      </c>
      <c r="R83" s="148"/>
      <c r="S83" s="53"/>
      <c r="T83" s="326" t="s">
        <v>29</v>
      </c>
      <c r="U83" s="327"/>
      <c r="V83" s="341">
        <f>ROUND(SUM(V54:V80)/2,0)</f>
        <v>0</v>
      </c>
      <c r="W83" s="342"/>
      <c r="Y83" s="98"/>
      <c r="Z83" s="336"/>
      <c r="AA83" s="337"/>
    </row>
    <row r="84" spans="12:23" ht="15" customHeight="1" thickBot="1">
      <c r="L84" s="2"/>
      <c r="M84" s="2"/>
      <c r="U84" s="100" t="s">
        <v>197</v>
      </c>
      <c r="V84" s="280">
        <f>+V82-V83</f>
        <v>0</v>
      </c>
      <c r="W84" s="281"/>
    </row>
    <row r="85" spans="1:28" ht="15" customHeight="1" thickBot="1">
      <c r="A85" s="52" t="s">
        <v>80</v>
      </c>
      <c r="B85" s="53"/>
      <c r="C85" s="53"/>
      <c r="D85" s="53"/>
      <c r="E85" s="53"/>
      <c r="F85" s="53"/>
      <c r="G85" s="53"/>
      <c r="H85" s="53"/>
      <c r="I85" s="53"/>
      <c r="J85" s="53"/>
      <c r="K85" s="53"/>
      <c r="L85" s="53"/>
      <c r="M85" s="53"/>
      <c r="N85" s="53"/>
      <c r="O85" s="53"/>
      <c r="P85" s="53"/>
      <c r="Q85" s="53"/>
      <c r="R85" s="53"/>
      <c r="S85" s="53"/>
      <c r="T85" s="53"/>
      <c r="U85" s="53"/>
      <c r="V85" s="53"/>
      <c r="W85" s="53"/>
      <c r="X85" s="53"/>
      <c r="Y85" s="53"/>
      <c r="Z85" s="53"/>
      <c r="AA85" s="115"/>
      <c r="AB85" s="3"/>
    </row>
    <row r="86" spans="1:28" ht="15" customHeight="1">
      <c r="A86" s="24">
        <v>1</v>
      </c>
      <c r="B86" s="24"/>
      <c r="C86" s="24"/>
      <c r="D86" s="24"/>
      <c r="E86" s="116"/>
      <c r="F86" s="116"/>
      <c r="G86" s="116"/>
      <c r="H86" s="116"/>
      <c r="I86" s="116"/>
      <c r="J86" s="116"/>
      <c r="K86" s="116"/>
      <c r="L86" s="116"/>
      <c r="M86" s="116"/>
      <c r="N86" s="116"/>
      <c r="O86" s="116"/>
      <c r="P86" s="116"/>
      <c r="Q86" s="116"/>
      <c r="R86" s="116"/>
      <c r="S86" s="116"/>
      <c r="T86" s="116"/>
      <c r="U86" s="116"/>
      <c r="V86" s="116"/>
      <c r="W86" s="116"/>
      <c r="X86" s="116"/>
      <c r="Y86" s="116"/>
      <c r="Z86" s="116"/>
      <c r="AA86" s="116"/>
      <c r="AB86" s="50"/>
    </row>
    <row r="87" spans="1:28" ht="15" customHeight="1">
      <c r="A87" s="24">
        <v>2</v>
      </c>
      <c r="B87" s="24"/>
      <c r="C87" s="24"/>
      <c r="D87" s="24"/>
      <c r="E87" s="117"/>
      <c r="F87" s="117"/>
      <c r="G87" s="117"/>
      <c r="H87" s="117"/>
      <c r="I87" s="117"/>
      <c r="J87" s="117"/>
      <c r="K87" s="117"/>
      <c r="L87" s="117"/>
      <c r="M87" s="117"/>
      <c r="N87" s="117"/>
      <c r="O87" s="117"/>
      <c r="P87" s="117"/>
      <c r="Q87" s="117"/>
      <c r="R87" s="117"/>
      <c r="S87" s="117"/>
      <c r="T87" s="117"/>
      <c r="U87" s="117"/>
      <c r="V87" s="117"/>
      <c r="W87" s="117"/>
      <c r="X87" s="117"/>
      <c r="Y87" s="117"/>
      <c r="Z87" s="117"/>
      <c r="AA87" s="117"/>
      <c r="AB87" s="50"/>
    </row>
    <row r="88" spans="1:28" ht="15" customHeight="1">
      <c r="A88" s="24">
        <v>3</v>
      </c>
      <c r="B88" s="24"/>
      <c r="C88" s="24"/>
      <c r="D88" s="24"/>
      <c r="E88" s="117"/>
      <c r="F88" s="117"/>
      <c r="G88" s="117"/>
      <c r="H88" s="117"/>
      <c r="I88" s="117"/>
      <c r="J88" s="117"/>
      <c r="K88" s="117"/>
      <c r="L88" s="117"/>
      <c r="M88" s="117"/>
      <c r="N88" s="117"/>
      <c r="O88" s="117"/>
      <c r="P88" s="117"/>
      <c r="Q88" s="117"/>
      <c r="R88" s="117"/>
      <c r="S88" s="117"/>
      <c r="T88" s="117"/>
      <c r="U88" s="117"/>
      <c r="V88" s="117"/>
      <c r="W88" s="117"/>
      <c r="X88" s="117"/>
      <c r="Y88" s="117"/>
      <c r="Z88" s="117"/>
      <c r="AA88" s="117"/>
      <c r="AB88" s="50"/>
    </row>
    <row r="89" spans="1:28" ht="15" customHeight="1">
      <c r="A89" s="24">
        <v>4</v>
      </c>
      <c r="B89" s="24"/>
      <c r="C89" s="24"/>
      <c r="D89" s="24"/>
      <c r="E89" s="117"/>
      <c r="F89" s="117"/>
      <c r="G89" s="117"/>
      <c r="H89" s="117"/>
      <c r="I89" s="117"/>
      <c r="J89" s="117"/>
      <c r="K89" s="117"/>
      <c r="L89" s="117"/>
      <c r="M89" s="117"/>
      <c r="N89" s="117"/>
      <c r="O89" s="117"/>
      <c r="P89" s="117"/>
      <c r="Q89" s="117"/>
      <c r="R89" s="117"/>
      <c r="S89" s="117"/>
      <c r="T89" s="117"/>
      <c r="U89" s="117"/>
      <c r="V89" s="117"/>
      <c r="W89" s="117"/>
      <c r="X89" s="117"/>
      <c r="Y89" s="117"/>
      <c r="Z89" s="117"/>
      <c r="AA89" s="117"/>
      <c r="AB89" s="50"/>
    </row>
    <row r="90" spans="1:28" ht="15" customHeight="1">
      <c r="A90" s="24">
        <v>5</v>
      </c>
      <c r="B90" s="24"/>
      <c r="C90" s="24"/>
      <c r="D90" s="24"/>
      <c r="E90" s="117"/>
      <c r="F90" s="117"/>
      <c r="G90" s="117"/>
      <c r="H90" s="117"/>
      <c r="I90" s="117"/>
      <c r="J90" s="117"/>
      <c r="K90" s="117"/>
      <c r="L90" s="117"/>
      <c r="M90" s="117"/>
      <c r="N90" s="117"/>
      <c r="O90" s="117"/>
      <c r="P90" s="117"/>
      <c r="Q90" s="117"/>
      <c r="R90" s="117"/>
      <c r="S90" s="117"/>
      <c r="T90" s="117"/>
      <c r="U90" s="117"/>
      <c r="V90" s="117"/>
      <c r="W90" s="117"/>
      <c r="X90" s="117"/>
      <c r="Y90" s="117"/>
      <c r="Z90" s="117"/>
      <c r="AA90" s="117"/>
      <c r="AB90" s="50"/>
    </row>
    <row r="91" spans="1:28" ht="15" customHeight="1">
      <c r="A91" s="24">
        <v>6</v>
      </c>
      <c r="B91" s="24"/>
      <c r="C91" s="24"/>
      <c r="D91" s="24"/>
      <c r="E91" s="117"/>
      <c r="F91" s="117"/>
      <c r="G91" s="117"/>
      <c r="H91" s="117"/>
      <c r="I91" s="117"/>
      <c r="J91" s="117"/>
      <c r="K91" s="117"/>
      <c r="L91" s="117"/>
      <c r="M91" s="117"/>
      <c r="N91" s="117"/>
      <c r="O91" s="117"/>
      <c r="P91" s="117"/>
      <c r="Q91" s="117"/>
      <c r="R91" s="117"/>
      <c r="S91" s="117"/>
      <c r="T91" s="117"/>
      <c r="U91" s="117"/>
      <c r="V91" s="117"/>
      <c r="W91" s="117"/>
      <c r="X91" s="117"/>
      <c r="Y91" s="117"/>
      <c r="Z91" s="117"/>
      <c r="AA91" s="117"/>
      <c r="AB91" s="50"/>
    </row>
    <row r="92" spans="1:28" ht="15" customHeight="1">
      <c r="A92" s="24">
        <v>7</v>
      </c>
      <c r="B92" s="24"/>
      <c r="C92" s="24"/>
      <c r="D92" s="24"/>
      <c r="E92" s="117"/>
      <c r="F92" s="117"/>
      <c r="G92" s="117"/>
      <c r="H92" s="117"/>
      <c r="I92" s="117"/>
      <c r="J92" s="117"/>
      <c r="K92" s="117"/>
      <c r="L92" s="117"/>
      <c r="M92" s="117"/>
      <c r="N92" s="117"/>
      <c r="O92" s="117"/>
      <c r="P92" s="117"/>
      <c r="Q92" s="117"/>
      <c r="R92" s="117"/>
      <c r="S92" s="117"/>
      <c r="T92" s="117"/>
      <c r="U92" s="117"/>
      <c r="V92" s="117"/>
      <c r="W92" s="117"/>
      <c r="X92" s="117"/>
      <c r="Y92" s="117"/>
      <c r="Z92" s="117"/>
      <c r="AA92" s="117"/>
      <c r="AB92" s="50"/>
    </row>
    <row r="93" spans="1:28" ht="15" customHeight="1">
      <c r="A93" s="24">
        <v>8</v>
      </c>
      <c r="B93" s="24"/>
      <c r="C93" s="24"/>
      <c r="D93" s="24"/>
      <c r="E93" s="117"/>
      <c r="F93" s="117"/>
      <c r="G93" s="117"/>
      <c r="H93" s="117"/>
      <c r="I93" s="117"/>
      <c r="J93" s="117"/>
      <c r="K93" s="117"/>
      <c r="L93" s="117"/>
      <c r="M93" s="117"/>
      <c r="N93" s="117"/>
      <c r="O93" s="117"/>
      <c r="P93" s="117"/>
      <c r="Q93" s="117"/>
      <c r="R93" s="117"/>
      <c r="S93" s="117"/>
      <c r="T93" s="117"/>
      <c r="U93" s="117"/>
      <c r="V93" s="117"/>
      <c r="W93" s="117"/>
      <c r="X93" s="117"/>
      <c r="Y93" s="117"/>
      <c r="Z93" s="117"/>
      <c r="AA93" s="117"/>
      <c r="AB93" s="50"/>
    </row>
    <row r="94" spans="1:28" ht="15" customHeight="1">
      <c r="A94" s="24">
        <v>9</v>
      </c>
      <c r="B94" s="24"/>
      <c r="C94" s="24"/>
      <c r="D94" s="24"/>
      <c r="E94" s="117"/>
      <c r="F94" s="117"/>
      <c r="G94" s="117"/>
      <c r="H94" s="117"/>
      <c r="I94" s="117"/>
      <c r="J94" s="117"/>
      <c r="K94" s="117"/>
      <c r="L94" s="117"/>
      <c r="M94" s="117"/>
      <c r="N94" s="117"/>
      <c r="O94" s="117"/>
      <c r="P94" s="117"/>
      <c r="Q94" s="117"/>
      <c r="R94" s="117"/>
      <c r="S94" s="117"/>
      <c r="T94" s="117"/>
      <c r="U94" s="117"/>
      <c r="V94" s="117"/>
      <c r="W94" s="117"/>
      <c r="X94" s="117"/>
      <c r="Y94" s="117"/>
      <c r="Z94" s="117"/>
      <c r="AA94" s="117"/>
      <c r="AB94" s="50"/>
    </row>
    <row r="95" spans="1:28" ht="15" customHeight="1">
      <c r="A95" s="24">
        <v>10</v>
      </c>
      <c r="B95" s="24"/>
      <c r="C95" s="24"/>
      <c r="D95" s="24"/>
      <c r="E95" s="117"/>
      <c r="F95" s="117"/>
      <c r="G95" s="117"/>
      <c r="H95" s="117"/>
      <c r="I95" s="117"/>
      <c r="J95" s="117"/>
      <c r="K95" s="117"/>
      <c r="L95" s="117"/>
      <c r="M95" s="117"/>
      <c r="N95" s="117"/>
      <c r="O95" s="117"/>
      <c r="P95" s="117"/>
      <c r="Q95" s="117"/>
      <c r="R95" s="117"/>
      <c r="S95" s="117"/>
      <c r="T95" s="117"/>
      <c r="U95" s="117"/>
      <c r="V95" s="117"/>
      <c r="W95" s="117"/>
      <c r="X95" s="117"/>
      <c r="Y95" s="117"/>
      <c r="Z95" s="117"/>
      <c r="AA95" s="117"/>
      <c r="AB95" s="50"/>
    </row>
    <row r="96" spans="1:28" ht="15" customHeight="1">
      <c r="A96" s="24">
        <v>11</v>
      </c>
      <c r="B96" s="24"/>
      <c r="C96" s="24"/>
      <c r="D96" s="24"/>
      <c r="E96" s="117"/>
      <c r="F96" s="117"/>
      <c r="G96" s="117"/>
      <c r="H96" s="117"/>
      <c r="I96" s="117"/>
      <c r="J96" s="117"/>
      <c r="K96" s="117"/>
      <c r="L96" s="117"/>
      <c r="M96" s="117"/>
      <c r="N96" s="117"/>
      <c r="O96" s="117"/>
      <c r="P96" s="117"/>
      <c r="Q96" s="117"/>
      <c r="R96" s="117"/>
      <c r="S96" s="117"/>
      <c r="T96" s="117"/>
      <c r="U96" s="117"/>
      <c r="V96" s="117"/>
      <c r="W96" s="117"/>
      <c r="X96" s="117"/>
      <c r="Y96" s="117"/>
      <c r="Z96" s="117"/>
      <c r="AA96" s="117"/>
      <c r="AB96" s="50"/>
    </row>
    <row r="97" spans="1:28" ht="15" customHeight="1">
      <c r="A97" s="24">
        <v>12</v>
      </c>
      <c r="B97" s="24"/>
      <c r="C97" s="24"/>
      <c r="D97" s="24"/>
      <c r="E97" s="117"/>
      <c r="F97" s="117"/>
      <c r="G97" s="117"/>
      <c r="H97" s="117"/>
      <c r="I97" s="117"/>
      <c r="J97" s="117"/>
      <c r="K97" s="117"/>
      <c r="L97" s="117"/>
      <c r="M97" s="117"/>
      <c r="N97" s="117"/>
      <c r="O97" s="117"/>
      <c r="P97" s="117"/>
      <c r="Q97" s="117"/>
      <c r="R97" s="117"/>
      <c r="S97" s="117"/>
      <c r="T97" s="117"/>
      <c r="U97" s="117"/>
      <c r="V97" s="117"/>
      <c r="W97" s="117"/>
      <c r="X97" s="117"/>
      <c r="Y97" s="117"/>
      <c r="Z97" s="117"/>
      <c r="AA97" s="117"/>
      <c r="AB97" s="50"/>
    </row>
    <row r="98" spans="1:28" ht="15" customHeight="1">
      <c r="A98" s="24">
        <v>13</v>
      </c>
      <c r="B98" s="24"/>
      <c r="C98" s="24"/>
      <c r="D98" s="24"/>
      <c r="E98" s="117"/>
      <c r="F98" s="117"/>
      <c r="G98" s="117"/>
      <c r="H98" s="117"/>
      <c r="I98" s="117"/>
      <c r="J98" s="117"/>
      <c r="K98" s="117"/>
      <c r="L98" s="117"/>
      <c r="M98" s="117"/>
      <c r="N98" s="117"/>
      <c r="O98" s="117"/>
      <c r="P98" s="117"/>
      <c r="Q98" s="117"/>
      <c r="R98" s="117"/>
      <c r="S98" s="117"/>
      <c r="T98" s="117"/>
      <c r="U98" s="117"/>
      <c r="V98" s="117"/>
      <c r="W98" s="117"/>
      <c r="X98" s="117"/>
      <c r="Y98" s="117"/>
      <c r="Z98" s="117"/>
      <c r="AA98" s="117"/>
      <c r="AB98" s="50"/>
    </row>
    <row r="99" spans="1:28" ht="15" customHeight="1">
      <c r="A99" s="24">
        <v>14</v>
      </c>
      <c r="B99" s="24"/>
      <c r="C99" s="24"/>
      <c r="D99" s="24"/>
      <c r="E99" s="117"/>
      <c r="F99" s="117"/>
      <c r="G99" s="117"/>
      <c r="H99" s="117"/>
      <c r="I99" s="117"/>
      <c r="J99" s="117"/>
      <c r="K99" s="117"/>
      <c r="L99" s="117"/>
      <c r="M99" s="117"/>
      <c r="N99" s="117"/>
      <c r="O99" s="117"/>
      <c r="P99" s="117"/>
      <c r="Q99" s="117"/>
      <c r="R99" s="117"/>
      <c r="S99" s="117"/>
      <c r="T99" s="117"/>
      <c r="U99" s="117"/>
      <c r="V99" s="117"/>
      <c r="W99" s="117"/>
      <c r="X99" s="117"/>
      <c r="Y99" s="117"/>
      <c r="Z99" s="117"/>
      <c r="AA99" s="117"/>
      <c r="AB99" s="50"/>
    </row>
    <row r="100" spans="1:28" ht="15" customHeight="1">
      <c r="A100" s="24">
        <v>15</v>
      </c>
      <c r="B100" s="24"/>
      <c r="C100" s="24"/>
      <c r="D100" s="24"/>
      <c r="E100" s="117"/>
      <c r="F100" s="117"/>
      <c r="G100" s="117"/>
      <c r="H100" s="117"/>
      <c r="I100" s="117"/>
      <c r="J100" s="117"/>
      <c r="K100" s="117"/>
      <c r="L100" s="117"/>
      <c r="M100" s="117"/>
      <c r="N100" s="117"/>
      <c r="O100" s="117"/>
      <c r="P100" s="117"/>
      <c r="Q100" s="117"/>
      <c r="R100" s="117"/>
      <c r="S100" s="117"/>
      <c r="T100" s="117"/>
      <c r="U100" s="117"/>
      <c r="V100" s="117"/>
      <c r="W100" s="117"/>
      <c r="X100" s="117"/>
      <c r="Y100" s="117"/>
      <c r="Z100" s="117"/>
      <c r="AA100" s="117"/>
      <c r="AB100" s="50"/>
    </row>
  </sheetData>
  <sheetProtection/>
  <mergeCells count="238">
    <mergeCell ref="T83:U83"/>
    <mergeCell ref="F79:G79"/>
    <mergeCell ref="V83:W83"/>
    <mergeCell ref="Z83:AA83"/>
    <mergeCell ref="S80:T80"/>
    <mergeCell ref="V80:W80"/>
    <mergeCell ref="Z80:AA80"/>
    <mergeCell ref="Z81:AA81"/>
    <mergeCell ref="R82:T82"/>
    <mergeCell ref="R79:T79"/>
    <mergeCell ref="V79:W79"/>
    <mergeCell ref="Z75:AA75"/>
    <mergeCell ref="Y77:AA77"/>
    <mergeCell ref="S75:T75"/>
    <mergeCell ref="V75:W75"/>
    <mergeCell ref="R77:W77"/>
    <mergeCell ref="Z79:AA79"/>
    <mergeCell ref="V82:W82"/>
    <mergeCell ref="Z82:AA82"/>
    <mergeCell ref="R78:T78"/>
    <mergeCell ref="V78:W78"/>
    <mergeCell ref="Z78:AA78"/>
    <mergeCell ref="R73:T73"/>
    <mergeCell ref="V73:W73"/>
    <mergeCell ref="Z73:AA73"/>
    <mergeCell ref="V74:W74"/>
    <mergeCell ref="Z74:AA74"/>
    <mergeCell ref="R74:T74"/>
    <mergeCell ref="Z70:AA70"/>
    <mergeCell ref="R71:W71"/>
    <mergeCell ref="Z71:AA71"/>
    <mergeCell ref="R72:T72"/>
    <mergeCell ref="V72:W72"/>
    <mergeCell ref="Z72:AA72"/>
    <mergeCell ref="R67:T67"/>
    <mergeCell ref="V67:W67"/>
    <mergeCell ref="Z67:AA67"/>
    <mergeCell ref="R68:T68"/>
    <mergeCell ref="V68:W68"/>
    <mergeCell ref="S69:T69"/>
    <mergeCell ref="V69:W69"/>
    <mergeCell ref="Y69:AA69"/>
    <mergeCell ref="Z64:AA64"/>
    <mergeCell ref="R65:W65"/>
    <mergeCell ref="Z65:AA65"/>
    <mergeCell ref="R66:T66"/>
    <mergeCell ref="V66:W66"/>
    <mergeCell ref="Z66:AA66"/>
    <mergeCell ref="R61:W61"/>
    <mergeCell ref="Y61:AA61"/>
    <mergeCell ref="R62:T62"/>
    <mergeCell ref="V62:W62"/>
    <mergeCell ref="Z62:AA62"/>
    <mergeCell ref="S63:T63"/>
    <mergeCell ref="V63:W63"/>
    <mergeCell ref="Z63:AA63"/>
    <mergeCell ref="R57:W57"/>
    <mergeCell ref="Z57:AA57"/>
    <mergeCell ref="R58:T58"/>
    <mergeCell ref="V58:W58"/>
    <mergeCell ref="Z58:AA58"/>
    <mergeCell ref="S59:T59"/>
    <mergeCell ref="V59:W59"/>
    <mergeCell ref="Z59:AA59"/>
    <mergeCell ref="A55:B55"/>
    <mergeCell ref="C55:H55"/>
    <mergeCell ref="V55:W55"/>
    <mergeCell ref="Z55:AA55"/>
    <mergeCell ref="A56:B56"/>
    <mergeCell ref="Z56:AA56"/>
    <mergeCell ref="S55:U55"/>
    <mergeCell ref="V56:W56"/>
    <mergeCell ref="J55:P55"/>
    <mergeCell ref="A53:H53"/>
    <mergeCell ref="J53:P53"/>
    <mergeCell ref="R53:W53"/>
    <mergeCell ref="Y53:AA53"/>
    <mergeCell ref="A54:B54"/>
    <mergeCell ref="R54:U54"/>
    <mergeCell ref="V54:W54"/>
    <mergeCell ref="Z54:AA54"/>
    <mergeCell ref="A50:G51"/>
    <mergeCell ref="J50:K50"/>
    <mergeCell ref="M50:O50"/>
    <mergeCell ref="Q50:S50"/>
    <mergeCell ref="U50:V50"/>
    <mergeCell ref="J51:K51"/>
    <mergeCell ref="M51:O51"/>
    <mergeCell ref="Q51:S51"/>
    <mergeCell ref="B47:E47"/>
    <mergeCell ref="Y47:Z47"/>
    <mergeCell ref="B48:E48"/>
    <mergeCell ref="Y48:Z48"/>
    <mergeCell ref="B49:E49"/>
    <mergeCell ref="Y49:Z49"/>
    <mergeCell ref="B44:E44"/>
    <mergeCell ref="Y44:Z44"/>
    <mergeCell ref="B45:E45"/>
    <mergeCell ref="Y45:Z45"/>
    <mergeCell ref="B46:E46"/>
    <mergeCell ref="Y46:Z46"/>
    <mergeCell ref="B41:E41"/>
    <mergeCell ref="Y41:Z41"/>
    <mergeCell ref="B42:E42"/>
    <mergeCell ref="Y42:Z42"/>
    <mergeCell ref="B43:E43"/>
    <mergeCell ref="B38:E38"/>
    <mergeCell ref="Y38:Z38"/>
    <mergeCell ref="B39:E39"/>
    <mergeCell ref="Y39:Z39"/>
    <mergeCell ref="B40:E40"/>
    <mergeCell ref="Y40:Z40"/>
    <mergeCell ref="B35:E35"/>
    <mergeCell ref="Y35:Z35"/>
    <mergeCell ref="B36:E36"/>
    <mergeCell ref="Y36:Z36"/>
    <mergeCell ref="B37:E37"/>
    <mergeCell ref="Y37:Z37"/>
    <mergeCell ref="B32:E32"/>
    <mergeCell ref="Y32:Z32"/>
    <mergeCell ref="B33:E33"/>
    <mergeCell ref="Y33:Z33"/>
    <mergeCell ref="B34:E34"/>
    <mergeCell ref="Y34:Z34"/>
    <mergeCell ref="B29:E29"/>
    <mergeCell ref="Y29:Z29"/>
    <mergeCell ref="B30:E30"/>
    <mergeCell ref="Y30:Z30"/>
    <mergeCell ref="B31:E31"/>
    <mergeCell ref="Y31:Z31"/>
    <mergeCell ref="B26:E26"/>
    <mergeCell ref="Y26:Z26"/>
    <mergeCell ref="B27:E27"/>
    <mergeCell ref="Y27:Z27"/>
    <mergeCell ref="B28:E28"/>
    <mergeCell ref="B23:E23"/>
    <mergeCell ref="Y23:Z23"/>
    <mergeCell ref="B24:E24"/>
    <mergeCell ref="Y24:Z24"/>
    <mergeCell ref="B25:E25"/>
    <mergeCell ref="Y25:Z25"/>
    <mergeCell ref="Q20:R20"/>
    <mergeCell ref="Y20:AA20"/>
    <mergeCell ref="B21:E21"/>
    <mergeCell ref="B22:E22"/>
    <mergeCell ref="Y22:Z22"/>
    <mergeCell ref="B19:E20"/>
    <mergeCell ref="F19:G20"/>
    <mergeCell ref="H19:L19"/>
    <mergeCell ref="M19:P19"/>
    <mergeCell ref="Q19:T19"/>
    <mergeCell ref="U19:X19"/>
    <mergeCell ref="H20:I20"/>
    <mergeCell ref="M20:N20"/>
    <mergeCell ref="P15:R15"/>
    <mergeCell ref="A16:B16"/>
    <mergeCell ref="D16:F16"/>
    <mergeCell ref="H16:I16"/>
    <mergeCell ref="K16:N16"/>
    <mergeCell ref="P16:R16"/>
    <mergeCell ref="A14:B14"/>
    <mergeCell ref="D14:F14"/>
    <mergeCell ref="H14:I14"/>
    <mergeCell ref="K14:N14"/>
    <mergeCell ref="P14:R14"/>
    <mergeCell ref="T14:AA16"/>
    <mergeCell ref="A15:B15"/>
    <mergeCell ref="D15:F15"/>
    <mergeCell ref="H15:I15"/>
    <mergeCell ref="K15:N15"/>
    <mergeCell ref="X12:AA12"/>
    <mergeCell ref="A11:B11"/>
    <mergeCell ref="D11:F11"/>
    <mergeCell ref="A13:B13"/>
    <mergeCell ref="D13:F13"/>
    <mergeCell ref="H13:I13"/>
    <mergeCell ref="K13:N13"/>
    <mergeCell ref="P13:R13"/>
    <mergeCell ref="T13:AA13"/>
    <mergeCell ref="A12:B12"/>
    <mergeCell ref="D12:F12"/>
    <mergeCell ref="H12:I12"/>
    <mergeCell ref="K12:N12"/>
    <mergeCell ref="P12:R12"/>
    <mergeCell ref="T12:V12"/>
    <mergeCell ref="A10:B10"/>
    <mergeCell ref="D10:F10"/>
    <mergeCell ref="H10:I10"/>
    <mergeCell ref="K10:N10"/>
    <mergeCell ref="P10:R10"/>
    <mergeCell ref="P9:R9"/>
    <mergeCell ref="X11:AA11"/>
    <mergeCell ref="T9:V9"/>
    <mergeCell ref="H11:I11"/>
    <mergeCell ref="K11:N11"/>
    <mergeCell ref="P11:R11"/>
    <mergeCell ref="T11:U11"/>
    <mergeCell ref="X9:AA9"/>
    <mergeCell ref="T8:V8"/>
    <mergeCell ref="X8:AA8"/>
    <mergeCell ref="A7:B7"/>
    <mergeCell ref="D7:F7"/>
    <mergeCell ref="T10:V10"/>
    <mergeCell ref="X10:AA10"/>
    <mergeCell ref="A9:B9"/>
    <mergeCell ref="D9:F9"/>
    <mergeCell ref="H9:I9"/>
    <mergeCell ref="K9:N9"/>
    <mergeCell ref="K6:N6"/>
    <mergeCell ref="P6:R6"/>
    <mergeCell ref="T6:V6"/>
    <mergeCell ref="X6:AA6"/>
    <mergeCell ref="X7:AA7"/>
    <mergeCell ref="A8:B8"/>
    <mergeCell ref="D8:F8"/>
    <mergeCell ref="H8:I8"/>
    <mergeCell ref="K8:N8"/>
    <mergeCell ref="P8:R8"/>
    <mergeCell ref="V84:W84"/>
    <mergeCell ref="AN2:AX2"/>
    <mergeCell ref="A4:C4"/>
    <mergeCell ref="D4:F4"/>
    <mergeCell ref="K5:N5"/>
    <mergeCell ref="P5:R5"/>
    <mergeCell ref="H7:I7"/>
    <mergeCell ref="K7:N7"/>
    <mergeCell ref="P7:R7"/>
    <mergeCell ref="T7:V7"/>
    <mergeCell ref="A81:B81"/>
    <mergeCell ref="A1:C1"/>
    <mergeCell ref="D1:F1"/>
    <mergeCell ref="A2:C2"/>
    <mergeCell ref="D2:E2"/>
    <mergeCell ref="A3:AA3"/>
    <mergeCell ref="D5:F5"/>
    <mergeCell ref="T5:V5"/>
    <mergeCell ref="X5:AA5"/>
    <mergeCell ref="H1:AA2"/>
  </mergeCells>
  <conditionalFormatting sqref="AB49 AA22:AA49 Z28 F22:X49 P50:P51 T50:T51 X50:X51">
    <cfRule type="expression" priority="117" dxfId="47" stopIfTrue="1">
      <formula>#REF!&gt;0</formula>
    </cfRule>
    <cfRule type="expression" priority="118" dxfId="47" stopIfTrue="1">
      <formula>#REF!&lt;0</formula>
    </cfRule>
  </conditionalFormatting>
  <conditionalFormatting sqref="Y19 A19">
    <cfRule type="expression" priority="115" dxfId="47" stopIfTrue="1">
      <formula>#REF!&gt;0</formula>
    </cfRule>
    <cfRule type="expression" priority="116" dxfId="47" stopIfTrue="1">
      <formula>#REF!&lt;0</formula>
    </cfRule>
  </conditionalFormatting>
  <conditionalFormatting sqref="P50:P51 T50:T51 X50:X51">
    <cfRule type="expression" priority="28" dxfId="47" stopIfTrue="1">
      <formula>#REF!&gt;0</formula>
    </cfRule>
    <cfRule type="expression" priority="29" dxfId="47" stopIfTrue="1">
      <formula>#REF!&lt;0</formula>
    </cfRule>
  </conditionalFormatting>
  <conditionalFormatting sqref="A1:G2">
    <cfRule type="expression" priority="26" dxfId="2" stopIfTrue="1">
      <formula>$AW$11&lt;&gt;0</formula>
    </cfRule>
  </conditionalFormatting>
  <conditionalFormatting sqref="V55">
    <cfRule type="expression" priority="21" dxfId="47" stopIfTrue="1">
      <formula>#REF!&gt;0</formula>
    </cfRule>
    <cfRule type="expression" priority="22" dxfId="47" stopIfTrue="1">
      <formula>#REF!&lt;0</formula>
    </cfRule>
  </conditionalFormatting>
  <conditionalFormatting sqref="V83">
    <cfRule type="cellIs" priority="18" dxfId="2" operator="notEqual" stopIfTrue="1">
      <formula>$V$82</formula>
    </cfRule>
    <cfRule type="cellIs" priority="19" dxfId="1" operator="notEqual" stopIfTrue="1">
      <formula>$V$82</formula>
    </cfRule>
    <cfRule type="cellIs" priority="20" dxfId="0" operator="equal" stopIfTrue="1">
      <formula>$V$82</formula>
    </cfRule>
  </conditionalFormatting>
  <conditionalFormatting sqref="V55:W55">
    <cfRule type="cellIs" priority="17" dxfId="2" operator="notEqual" stopIfTrue="1">
      <formula>$V$54</formula>
    </cfRule>
    <cfRule type="cellIs" priority="65535" dxfId="0" operator="equal" stopIfTrue="1">
      <formula>$V$54</formula>
    </cfRule>
  </conditionalFormatting>
  <conditionalFormatting sqref="U72:V72 U66:U69 V66:V68 U78:U80 V78:V79">
    <cfRule type="cellIs" priority="23" dxfId="49" operator="equal" stopIfTrue="1">
      <formula>$AN$11</formula>
    </cfRule>
  </conditionalFormatting>
  <conditionalFormatting sqref="U68:V68 U62:V63">
    <cfRule type="cellIs" priority="24" dxfId="49" operator="equal" stopIfTrue="1">
      <formula>$AN$12</formula>
    </cfRule>
  </conditionalFormatting>
  <conditionalFormatting sqref="V83">
    <cfRule type="cellIs" priority="14" dxfId="2" operator="notEqual" stopIfTrue="1">
      <formula>$V$82</formula>
    </cfRule>
    <cfRule type="cellIs" priority="15" dxfId="1" operator="notEqual" stopIfTrue="1">
      <formula>$V$82</formula>
    </cfRule>
    <cfRule type="cellIs" priority="16" dxfId="0" operator="equal" stopIfTrue="1">
      <formula>$V$82</formula>
    </cfRule>
  </conditionalFormatting>
  <conditionalFormatting sqref="V55">
    <cfRule type="expression" priority="12" dxfId="47" stopIfTrue="1">
      <formula>#REF!&gt;0</formula>
    </cfRule>
    <cfRule type="expression" priority="13" dxfId="47" stopIfTrue="1">
      <formula>#REF!&lt;0</formula>
    </cfRule>
  </conditionalFormatting>
  <conditionalFormatting sqref="V55:W55">
    <cfRule type="cellIs" priority="10" dxfId="2" operator="notEqual" stopIfTrue="1">
      <formula>$V$54</formula>
    </cfRule>
    <cfRule type="cellIs" priority="11" dxfId="0" operator="equal" stopIfTrue="1">
      <formula>$V$54</formula>
    </cfRule>
  </conditionalFormatting>
  <conditionalFormatting sqref="V55">
    <cfRule type="expression" priority="8" dxfId="47" stopIfTrue="1">
      <formula>#REF!&gt;0</formula>
    </cfRule>
    <cfRule type="expression" priority="9" dxfId="47" stopIfTrue="1">
      <formula>#REF!&lt;0</formula>
    </cfRule>
  </conditionalFormatting>
  <conditionalFormatting sqref="V83">
    <cfRule type="cellIs" priority="5" dxfId="2" operator="notEqual" stopIfTrue="1">
      <formula>$V$82</formula>
    </cfRule>
    <cfRule type="cellIs" priority="6" dxfId="1" operator="notEqual" stopIfTrue="1">
      <formula>$V$82</formula>
    </cfRule>
    <cfRule type="cellIs" priority="7" dxfId="0" operator="equal" stopIfTrue="1">
      <formula>$V$82</formula>
    </cfRule>
  </conditionalFormatting>
  <conditionalFormatting sqref="V55:W55">
    <cfRule type="cellIs" priority="3" dxfId="2" operator="notEqual" stopIfTrue="1">
      <formula>$V$54</formula>
    </cfRule>
    <cfRule type="cellIs" priority="4" dxfId="0" operator="equal" stopIfTrue="1">
      <formula>$V$54</formula>
    </cfRule>
  </conditionalFormatting>
  <conditionalFormatting sqref="U72:V72 U66:U69 V66:V68 U78:V80">
    <cfRule type="cellIs" priority="2" dxfId="49" operator="equal" stopIfTrue="1">
      <formula>$AN$11</formula>
    </cfRule>
  </conditionalFormatting>
  <conditionalFormatting sqref="U68:V68 U62:V63">
    <cfRule type="cellIs" priority="1" dxfId="49" operator="equal" stopIfTrue="1">
      <formula>$AN$12</formula>
    </cfRule>
  </conditionalFormatting>
  <dataValidations count="6">
    <dataValidation type="list" allowBlank="1" showInputMessage="1" showErrorMessage="1" sqref="P14">
      <formula1>$AW$3:$AW$9</formula1>
    </dataValidation>
    <dataValidation type="list" allowBlank="1" showInputMessage="1" showErrorMessage="1" sqref="P12">
      <formula1>$AP$6:$AP$8</formula1>
    </dataValidation>
    <dataValidation type="list" allowBlank="1" showInputMessage="1" showErrorMessage="1" sqref="P10">
      <formula1>$AN$6:$AN$9</formula1>
    </dataValidation>
    <dataValidation type="list" allowBlank="1" showInputMessage="1" showErrorMessage="1" sqref="P16">
      <formula1>$AS$3:$AS$8</formula1>
    </dataValidation>
    <dataValidation type="list" allowBlank="1" showInputMessage="1" showErrorMessage="1" sqref="D12">
      <formula1>$AN$3:$AN$4</formula1>
    </dataValidation>
    <dataValidation type="list" allowBlank="1" showInputMessage="1" showErrorMessage="1" sqref="T12 W12:X12">
      <formula1>$AL$3:$AL$4</formula1>
    </dataValidation>
  </dataValidations>
  <hyperlinks>
    <hyperlink ref="J55" r:id="rId1" display="http://www.nww.usace.army.mil/html/OFFICES/Ed/C/ep_current.asp#reg8"/>
    <hyperlink ref="C55" r:id="rId2" display="http://www.wdol.gov/dba.aspx#14"/>
  </hyperlinks>
  <printOptions horizontalCentered="1"/>
  <pageMargins left="0.3" right="0.17" top="0.02" bottom="0.52" header="0.27" footer="0.3"/>
  <pageSetup horizontalDpi="600" verticalDpi="600" orientation="landscape" paperSize="3" scale="59" r:id="rId5"/>
  <headerFooter alignWithMargins="0">
    <oddFooter>&amp;L&amp;D&amp;T&amp;CPage &amp;P of &amp;N</oddFooter>
  </headerFooter>
  <rowBreaks count="1" manualBreakCount="1">
    <brk id="84" max="25" man="1"/>
  </rowBreaks>
  <legacyDrawing r:id="rId4"/>
</worksheet>
</file>

<file path=xl/worksheets/sheet6.xml><?xml version="1.0" encoding="utf-8"?>
<worksheet xmlns="http://schemas.openxmlformats.org/spreadsheetml/2006/main" xmlns:r="http://schemas.openxmlformats.org/officeDocument/2006/relationships">
  <sheetPr>
    <tabColor rgb="FFFFFF00"/>
  </sheetPr>
  <dimension ref="A1:AX100"/>
  <sheetViews>
    <sheetView zoomScale="67" zoomScaleNormal="67" workbookViewId="0" topLeftCell="A1">
      <pane xSplit="7" ySplit="2" topLeftCell="I3" activePane="bottomRight" state="frozen"/>
      <selection pane="topLeft" activeCell="V82" sqref="V82:W83"/>
      <selection pane="topRight" activeCell="V82" sqref="V82:W83"/>
      <selection pane="bottomLeft" activeCell="V82" sqref="V82:W83"/>
      <selection pane="bottomRight" activeCell="A3" sqref="A3:AA3"/>
    </sheetView>
  </sheetViews>
  <sheetFormatPr defaultColWidth="9.140625" defaultRowHeight="12.75"/>
  <cols>
    <col min="1" max="1" width="8.421875" style="1" customWidth="1"/>
    <col min="2" max="8" width="10.7109375" style="1" customWidth="1"/>
    <col min="9" max="9" width="5.7109375" style="1" customWidth="1"/>
    <col min="10" max="11" width="10.7109375" style="1" customWidth="1"/>
    <col min="12" max="12" width="11.7109375" style="1" customWidth="1"/>
    <col min="13" max="13" width="10.7109375" style="1" customWidth="1"/>
    <col min="14" max="14" width="5.7109375" style="1" customWidth="1"/>
    <col min="15" max="15" width="10.7109375" style="1" customWidth="1"/>
    <col min="16" max="16" width="11.7109375" style="1" customWidth="1"/>
    <col min="17" max="17" width="10.7109375" style="1" customWidth="1"/>
    <col min="18" max="18" width="5.7109375" style="1" customWidth="1"/>
    <col min="19" max="19" width="10.7109375" style="1" customWidth="1"/>
    <col min="20" max="21" width="11.7109375" style="1" customWidth="1"/>
    <col min="22" max="23" width="10.7109375" style="1" customWidth="1"/>
    <col min="24" max="24" width="14.421875" style="1" customWidth="1"/>
    <col min="25" max="25" width="5.7109375" style="1" customWidth="1"/>
    <col min="26" max="26" width="9.7109375" style="1" customWidth="1"/>
    <col min="27" max="27" width="5.7109375" style="1" customWidth="1"/>
    <col min="28" max="28" width="11.00390625" style="1" customWidth="1"/>
    <col min="29" max="29" width="11.7109375" style="1" customWidth="1"/>
    <col min="30" max="33" width="9.140625" style="1" customWidth="1"/>
    <col min="34" max="34" width="12.00390625" style="1" customWidth="1"/>
    <col min="35" max="49" width="9.140625" style="1" customWidth="1"/>
    <col min="50" max="50" width="13.00390625" style="1" customWidth="1"/>
    <col min="51" max="16384" width="9.140625" style="1" customWidth="1"/>
  </cols>
  <sheetData>
    <row r="1" spans="1:27" ht="30" customHeight="1" thickBot="1">
      <c r="A1" s="205" t="s">
        <v>3</v>
      </c>
      <c r="B1" s="206"/>
      <c r="C1" s="207"/>
      <c r="D1" s="202">
        <f>+V82</f>
        <v>0</v>
      </c>
      <c r="E1" s="203"/>
      <c r="F1" s="204"/>
      <c r="G1" s="168" t="s">
        <v>127</v>
      </c>
      <c r="H1" s="232" t="s">
        <v>179</v>
      </c>
      <c r="I1" s="232"/>
      <c r="J1" s="232"/>
      <c r="K1" s="232"/>
      <c r="L1" s="232"/>
      <c r="M1" s="232"/>
      <c r="N1" s="232"/>
      <c r="O1" s="232"/>
      <c r="P1" s="232"/>
      <c r="Q1" s="232"/>
      <c r="R1" s="232"/>
      <c r="S1" s="232"/>
      <c r="T1" s="232"/>
      <c r="U1" s="232"/>
      <c r="V1" s="232"/>
      <c r="W1" s="232"/>
      <c r="X1" s="232"/>
      <c r="Y1" s="232"/>
      <c r="Z1" s="232"/>
      <c r="AA1" s="233"/>
    </row>
    <row r="2" spans="1:50" ht="23.25" customHeight="1" thickBot="1">
      <c r="A2" s="199" t="s">
        <v>104</v>
      </c>
      <c r="B2" s="200"/>
      <c r="C2" s="201"/>
      <c r="D2" s="214">
        <f>+'Item 1 '!D2:E2</f>
        <v>40660</v>
      </c>
      <c r="E2" s="215"/>
      <c r="F2" s="189" t="s">
        <v>201</v>
      </c>
      <c r="G2" s="188">
        <f>+'Item 1 '!G2</f>
        <v>0</v>
      </c>
      <c r="H2" s="234"/>
      <c r="I2" s="234"/>
      <c r="J2" s="234"/>
      <c r="K2" s="234"/>
      <c r="L2" s="234"/>
      <c r="M2" s="234"/>
      <c r="N2" s="234"/>
      <c r="O2" s="234"/>
      <c r="P2" s="234"/>
      <c r="Q2" s="234"/>
      <c r="R2" s="234"/>
      <c r="S2" s="234"/>
      <c r="T2" s="234"/>
      <c r="U2" s="234"/>
      <c r="V2" s="234"/>
      <c r="W2" s="234"/>
      <c r="X2" s="234"/>
      <c r="Y2" s="234"/>
      <c r="Z2" s="234"/>
      <c r="AA2" s="235"/>
      <c r="AN2" s="224" t="s">
        <v>58</v>
      </c>
      <c r="AO2" s="225"/>
      <c r="AP2" s="225"/>
      <c r="AQ2" s="225"/>
      <c r="AR2" s="225"/>
      <c r="AS2" s="225"/>
      <c r="AT2" s="225"/>
      <c r="AU2" s="225"/>
      <c r="AV2" s="225"/>
      <c r="AW2" s="225"/>
      <c r="AX2" s="226"/>
    </row>
    <row r="3" spans="1:50" ht="18" customHeight="1" thickBot="1">
      <c r="A3" s="208" t="s">
        <v>167</v>
      </c>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10"/>
      <c r="AN3" s="38" t="s">
        <v>35</v>
      </c>
      <c r="AO3" s="39"/>
      <c r="AP3" s="39" t="s">
        <v>27</v>
      </c>
      <c r="AQ3" s="40"/>
      <c r="AR3" s="3"/>
      <c r="AS3" s="38" t="s">
        <v>30</v>
      </c>
      <c r="AT3" s="39"/>
      <c r="AU3" s="40"/>
      <c r="AV3" s="3"/>
      <c r="AW3" s="38" t="s">
        <v>30</v>
      </c>
      <c r="AX3" s="40"/>
    </row>
    <row r="4" spans="1:50" ht="14.25" customHeight="1" thickBot="1">
      <c r="A4" s="216" t="s">
        <v>126</v>
      </c>
      <c r="B4" s="217"/>
      <c r="C4" s="218"/>
      <c r="D4" s="219">
        <f>IF(D5=0,0,D1/D5)</f>
        <v>0</v>
      </c>
      <c r="E4" s="220"/>
      <c r="F4" s="220"/>
      <c r="G4" s="169" t="str">
        <f>+G5</f>
        <v>LS</v>
      </c>
      <c r="H4" s="119"/>
      <c r="I4" s="119"/>
      <c r="J4" s="3"/>
      <c r="K4" s="3"/>
      <c r="AB4" s="13"/>
      <c r="AN4" s="41" t="s">
        <v>36</v>
      </c>
      <c r="AO4" s="42"/>
      <c r="AP4" s="42" t="s">
        <v>28</v>
      </c>
      <c r="AQ4" s="43"/>
      <c r="AR4" s="3"/>
      <c r="AS4" s="41" t="s">
        <v>60</v>
      </c>
      <c r="AT4" s="42"/>
      <c r="AU4" s="43"/>
      <c r="AV4" s="3"/>
      <c r="AW4" s="41" t="s">
        <v>70</v>
      </c>
      <c r="AX4" s="43"/>
    </row>
    <row r="5" spans="1:50" ht="14.25" customHeight="1" thickBot="1">
      <c r="A5" s="185" t="s">
        <v>128</v>
      </c>
      <c r="B5" s="186"/>
      <c r="C5" s="187"/>
      <c r="D5" s="211">
        <v>1</v>
      </c>
      <c r="E5" s="212"/>
      <c r="F5" s="213"/>
      <c r="G5" s="170" t="s">
        <v>127</v>
      </c>
      <c r="H5" s="190"/>
      <c r="I5" s="191"/>
      <c r="J5" s="27"/>
      <c r="K5" s="227" t="s">
        <v>102</v>
      </c>
      <c r="L5" s="227"/>
      <c r="M5" s="227"/>
      <c r="N5" s="227"/>
      <c r="O5" s="3"/>
      <c r="P5" s="227" t="s">
        <v>42</v>
      </c>
      <c r="Q5" s="227"/>
      <c r="R5" s="227"/>
      <c r="T5" s="227" t="s">
        <v>16</v>
      </c>
      <c r="U5" s="227"/>
      <c r="V5" s="227"/>
      <c r="X5" s="228" t="s">
        <v>122</v>
      </c>
      <c r="Y5" s="228"/>
      <c r="Z5" s="228"/>
      <c r="AA5" s="228"/>
      <c r="AB5" s="13"/>
      <c r="AN5" s="41"/>
      <c r="AO5" s="42"/>
      <c r="AP5" s="42"/>
      <c r="AQ5" s="43"/>
      <c r="AR5" s="3"/>
      <c r="AS5" s="41" t="s">
        <v>61</v>
      </c>
      <c r="AT5" s="42"/>
      <c r="AU5" s="43"/>
      <c r="AV5" s="3"/>
      <c r="AW5" s="41" t="s">
        <v>71</v>
      </c>
      <c r="AX5" s="43"/>
    </row>
    <row r="6" spans="8:50" ht="14.25" customHeight="1">
      <c r="H6" s="160"/>
      <c r="I6" s="160"/>
      <c r="J6" s="27"/>
      <c r="K6" s="229">
        <f>+'Item 1 '!K6:N6</f>
        <v>0</v>
      </c>
      <c r="L6" s="230"/>
      <c r="M6" s="230"/>
      <c r="N6" s="231"/>
      <c r="P6" s="229"/>
      <c r="Q6" s="230"/>
      <c r="R6" s="231"/>
      <c r="T6" s="221">
        <f>+'Item 1 '!T6:V6</f>
        <v>0</v>
      </c>
      <c r="U6" s="222"/>
      <c r="V6" s="223"/>
      <c r="X6" s="221">
        <f>+'Item 1 '!X6:AA6</f>
        <v>0</v>
      </c>
      <c r="Y6" s="222"/>
      <c r="Z6" s="222"/>
      <c r="AA6" s="223"/>
      <c r="AB6" s="13"/>
      <c r="AN6" s="41" t="s">
        <v>43</v>
      </c>
      <c r="AO6" s="42"/>
      <c r="AP6" s="42" t="s">
        <v>47</v>
      </c>
      <c r="AQ6" s="43"/>
      <c r="AR6" s="3"/>
      <c r="AS6" s="41" t="s">
        <v>62</v>
      </c>
      <c r="AT6" s="42"/>
      <c r="AU6" s="43"/>
      <c r="AV6" s="3"/>
      <c r="AW6" s="41" t="s">
        <v>69</v>
      </c>
      <c r="AX6" s="43"/>
    </row>
    <row r="7" spans="1:50" ht="15" customHeight="1">
      <c r="A7" s="227" t="s">
        <v>105</v>
      </c>
      <c r="B7" s="227"/>
      <c r="D7" s="227" t="s">
        <v>111</v>
      </c>
      <c r="E7" s="227"/>
      <c r="F7" s="227"/>
      <c r="H7" s="236" t="s">
        <v>103</v>
      </c>
      <c r="I7" s="236"/>
      <c r="J7" s="27"/>
      <c r="K7" s="237" t="s">
        <v>106</v>
      </c>
      <c r="L7" s="237"/>
      <c r="M7" s="237"/>
      <c r="N7" s="237"/>
      <c r="P7" s="237" t="s">
        <v>31</v>
      </c>
      <c r="Q7" s="237"/>
      <c r="R7" s="237"/>
      <c r="T7" s="237" t="s">
        <v>17</v>
      </c>
      <c r="U7" s="237"/>
      <c r="V7" s="237"/>
      <c r="X7" s="239" t="s">
        <v>121</v>
      </c>
      <c r="Y7" s="239"/>
      <c r="Z7" s="239"/>
      <c r="AA7" s="239"/>
      <c r="AB7" s="13"/>
      <c r="AN7" s="41" t="s">
        <v>44</v>
      </c>
      <c r="AO7" s="42"/>
      <c r="AP7" s="42" t="s">
        <v>46</v>
      </c>
      <c r="AQ7" s="43"/>
      <c r="AR7" s="3"/>
      <c r="AS7" s="41" t="s">
        <v>63</v>
      </c>
      <c r="AT7" s="42"/>
      <c r="AU7" s="43"/>
      <c r="AV7" s="3"/>
      <c r="AW7" s="41" t="s">
        <v>68</v>
      </c>
      <c r="AX7" s="43"/>
    </row>
    <row r="8" spans="1:50" ht="15" customHeight="1" thickBot="1">
      <c r="A8" s="240">
        <f>+'Item 1 '!A8:B8</f>
        <v>0</v>
      </c>
      <c r="B8" s="241"/>
      <c r="D8" s="229">
        <f>+'Item 1 '!D8:F8</f>
        <v>0</v>
      </c>
      <c r="E8" s="230"/>
      <c r="F8" s="231"/>
      <c r="H8" s="240">
        <f>+'Item 1 '!H8:I8</f>
        <v>0</v>
      </c>
      <c r="I8" s="241"/>
      <c r="J8" s="27"/>
      <c r="K8" s="229">
        <f>+'Item 1 '!K8:N8</f>
        <v>0</v>
      </c>
      <c r="L8" s="230"/>
      <c r="M8" s="230"/>
      <c r="N8" s="231"/>
      <c r="P8" s="229"/>
      <c r="Q8" s="230"/>
      <c r="R8" s="231"/>
      <c r="T8" s="221">
        <f>+'Item 1 '!T8:V8</f>
        <v>0</v>
      </c>
      <c r="U8" s="222"/>
      <c r="V8" s="223"/>
      <c r="X8" s="221">
        <f>+'Item 1 '!X8:AA8</f>
        <v>0</v>
      </c>
      <c r="Y8" s="222"/>
      <c r="Z8" s="222"/>
      <c r="AA8" s="223"/>
      <c r="AB8" s="13"/>
      <c r="AN8" s="41" t="s">
        <v>45</v>
      </c>
      <c r="AO8" s="42"/>
      <c r="AP8" s="42" t="s">
        <v>48</v>
      </c>
      <c r="AQ8" s="43"/>
      <c r="AR8" s="3"/>
      <c r="AS8" s="44" t="s">
        <v>64</v>
      </c>
      <c r="AT8" s="45"/>
      <c r="AU8" s="46"/>
      <c r="AV8" s="3"/>
      <c r="AW8" s="41" t="s">
        <v>72</v>
      </c>
      <c r="AX8" s="43"/>
    </row>
    <row r="9" spans="1:50" ht="15" customHeight="1" thickBot="1">
      <c r="A9" s="227" t="s">
        <v>66</v>
      </c>
      <c r="B9" s="227"/>
      <c r="D9" s="237" t="s">
        <v>124</v>
      </c>
      <c r="E9" s="237"/>
      <c r="F9" s="237"/>
      <c r="H9" s="238" t="s">
        <v>125</v>
      </c>
      <c r="I9" s="238"/>
      <c r="J9" s="3"/>
      <c r="K9" s="237" t="s">
        <v>120</v>
      </c>
      <c r="L9" s="237"/>
      <c r="M9" s="237"/>
      <c r="N9" s="237"/>
      <c r="P9" s="237" t="s">
        <v>39</v>
      </c>
      <c r="Q9" s="237"/>
      <c r="R9" s="237"/>
      <c r="T9" s="237" t="s">
        <v>18</v>
      </c>
      <c r="U9" s="237"/>
      <c r="V9" s="237"/>
      <c r="X9" s="237" t="s">
        <v>41</v>
      </c>
      <c r="Y9" s="237"/>
      <c r="Z9" s="237"/>
      <c r="AA9" s="237"/>
      <c r="AB9" s="13"/>
      <c r="AN9" s="41" t="s">
        <v>30</v>
      </c>
      <c r="AO9" s="42"/>
      <c r="AP9" s="42"/>
      <c r="AQ9" s="43"/>
      <c r="AR9" s="3"/>
      <c r="AS9" s="3"/>
      <c r="AT9" s="3"/>
      <c r="AU9" s="3"/>
      <c r="AV9" s="3"/>
      <c r="AW9" s="44" t="s">
        <v>73</v>
      </c>
      <c r="AX9" s="46"/>
    </row>
    <row r="10" spans="1:50" ht="15" customHeight="1" thickBot="1">
      <c r="A10" s="240">
        <f>+'Item 1 '!A10:B10</f>
        <v>0</v>
      </c>
      <c r="B10" s="241"/>
      <c r="D10" s="229">
        <f>+'Item 1 '!D10:F10</f>
        <v>0</v>
      </c>
      <c r="E10" s="230"/>
      <c r="F10" s="231"/>
      <c r="H10" s="240">
        <v>6</v>
      </c>
      <c r="I10" s="241"/>
      <c r="J10" s="3"/>
      <c r="K10" s="229">
        <f>+'Item 1 '!K10:N10</f>
        <v>0</v>
      </c>
      <c r="L10" s="230"/>
      <c r="M10" s="230"/>
      <c r="N10" s="231"/>
      <c r="P10" s="229" t="s">
        <v>30</v>
      </c>
      <c r="Q10" s="230"/>
      <c r="R10" s="231"/>
      <c r="T10" s="221">
        <f>+'Item 1 '!T10:V10</f>
        <v>0</v>
      </c>
      <c r="U10" s="222"/>
      <c r="V10" s="223"/>
      <c r="X10" s="221">
        <f>+'Item 1 '!X10:AA10</f>
        <v>0</v>
      </c>
      <c r="Y10" s="222"/>
      <c r="Z10" s="222"/>
      <c r="AA10" s="223"/>
      <c r="AB10" s="13"/>
      <c r="AN10" s="41"/>
      <c r="AO10" s="42"/>
      <c r="AP10" s="42"/>
      <c r="AQ10" s="43"/>
      <c r="AR10" s="3"/>
      <c r="AS10" s="3"/>
      <c r="AT10" s="3"/>
      <c r="AU10" s="3"/>
      <c r="AV10" s="3"/>
      <c r="AW10" s="3"/>
      <c r="AX10" s="10"/>
    </row>
    <row r="11" spans="1:50" ht="15" customHeight="1" thickBot="1">
      <c r="A11" s="237" t="s">
        <v>34</v>
      </c>
      <c r="B11" s="237"/>
      <c r="D11" s="237" t="s">
        <v>37</v>
      </c>
      <c r="E11" s="237"/>
      <c r="F11" s="237"/>
      <c r="H11" s="238" t="s">
        <v>52</v>
      </c>
      <c r="I11" s="238"/>
      <c r="K11" s="237" t="s">
        <v>107</v>
      </c>
      <c r="L11" s="237"/>
      <c r="M11" s="237"/>
      <c r="N11" s="237"/>
      <c r="P11" s="237" t="s">
        <v>40</v>
      </c>
      <c r="Q11" s="237"/>
      <c r="R11" s="237"/>
      <c r="T11" s="237" t="s">
        <v>78</v>
      </c>
      <c r="U11" s="237"/>
      <c r="W11" s="111" t="s">
        <v>131</v>
      </c>
      <c r="X11" s="237" t="s">
        <v>79</v>
      </c>
      <c r="Y11" s="237"/>
      <c r="Z11" s="237"/>
      <c r="AA11" s="237"/>
      <c r="AB11" s="13"/>
      <c r="AN11" s="41" t="b">
        <f>IF(K10="Subcontractor",0)</f>
        <v>0</v>
      </c>
      <c r="AO11" s="42" t="s">
        <v>56</v>
      </c>
      <c r="AP11" s="42"/>
      <c r="AQ11" s="43"/>
      <c r="AR11" s="3"/>
      <c r="AS11" s="48" t="s">
        <v>74</v>
      </c>
      <c r="AT11" s="3"/>
      <c r="AU11" s="48">
        <f>V82-X50</f>
        <v>-1E-06</v>
      </c>
      <c r="AV11" s="3"/>
      <c r="AW11" s="178">
        <f>+V56</f>
        <v>0</v>
      </c>
      <c r="AX11" s="10"/>
    </row>
    <row r="12" spans="1:50" ht="15" customHeight="1" thickBot="1">
      <c r="A12" s="229">
        <f>+'Item 1 '!A12:B12</f>
        <v>0</v>
      </c>
      <c r="B12" s="231"/>
      <c r="D12" s="229" t="str">
        <f>+'Item 1 '!D12:F12</f>
        <v>No</v>
      </c>
      <c r="E12" s="230"/>
      <c r="F12" s="231"/>
      <c r="H12" s="240">
        <f>+'Item 1 '!H12:I12</f>
        <v>0</v>
      </c>
      <c r="I12" s="241"/>
      <c r="K12" s="229">
        <f>+'Item 1 '!K12:N12</f>
        <v>0</v>
      </c>
      <c r="L12" s="230"/>
      <c r="M12" s="230"/>
      <c r="N12" s="231"/>
      <c r="P12" s="229" t="s">
        <v>47</v>
      </c>
      <c r="Q12" s="230"/>
      <c r="R12" s="231"/>
      <c r="T12" s="221" t="str">
        <f>+'Item 1 '!T12:V12</f>
        <v>No</v>
      </c>
      <c r="U12" s="222"/>
      <c r="V12" s="223"/>
      <c r="W12" s="172" t="str">
        <f>+'Item 1 '!W12</f>
        <v>Yes</v>
      </c>
      <c r="X12" s="229" t="str">
        <f>+'Item 1 '!X12:AA12</f>
        <v>No</v>
      </c>
      <c r="Y12" s="230"/>
      <c r="Z12" s="230"/>
      <c r="AA12" s="231"/>
      <c r="AB12" s="13"/>
      <c r="AN12" s="44">
        <f>IF(D12="No",0)</f>
        <v>0</v>
      </c>
      <c r="AO12" s="45" t="s">
        <v>57</v>
      </c>
      <c r="AP12" s="45"/>
      <c r="AQ12" s="46"/>
      <c r="AR12" s="12"/>
      <c r="AS12" s="49" t="s">
        <v>75</v>
      </c>
      <c r="AT12" s="12"/>
      <c r="AU12" s="49">
        <f>AU11/X50</f>
        <v>-1</v>
      </c>
      <c r="AV12" s="12"/>
      <c r="AW12" s="12"/>
      <c r="AX12" s="90"/>
    </row>
    <row r="13" spans="1:28" ht="15" customHeight="1">
      <c r="A13" s="237" t="s">
        <v>33</v>
      </c>
      <c r="B13" s="237"/>
      <c r="D13" s="237" t="s">
        <v>53</v>
      </c>
      <c r="E13" s="237"/>
      <c r="F13" s="237"/>
      <c r="H13" s="237" t="s">
        <v>76</v>
      </c>
      <c r="I13" s="237"/>
      <c r="K13" s="237" t="s">
        <v>108</v>
      </c>
      <c r="L13" s="237"/>
      <c r="M13" s="237"/>
      <c r="N13" s="237"/>
      <c r="P13" s="237" t="s">
        <v>67</v>
      </c>
      <c r="Q13" s="237"/>
      <c r="R13" s="237"/>
      <c r="T13" s="227" t="s">
        <v>38</v>
      </c>
      <c r="U13" s="227"/>
      <c r="V13" s="227"/>
      <c r="W13" s="227"/>
      <c r="X13" s="227"/>
      <c r="Y13" s="227"/>
      <c r="Z13" s="227"/>
      <c r="AA13" s="227"/>
      <c r="AB13" s="13"/>
    </row>
    <row r="14" spans="1:28" ht="15" customHeight="1">
      <c r="A14" s="229">
        <f>+'Item 1 '!A14:B14</f>
        <v>0</v>
      </c>
      <c r="B14" s="231"/>
      <c r="D14" s="229">
        <f>+'Item 1 '!D14:F14</f>
        <v>0</v>
      </c>
      <c r="E14" s="230"/>
      <c r="F14" s="231"/>
      <c r="H14" s="240">
        <f>+'Item 1 '!H14:I14</f>
        <v>0</v>
      </c>
      <c r="I14" s="241"/>
      <c r="K14" s="229">
        <f>+'Item 1 '!K14:N14</f>
        <v>0</v>
      </c>
      <c r="L14" s="230"/>
      <c r="M14" s="230"/>
      <c r="N14" s="231"/>
      <c r="P14" s="229" t="s">
        <v>30</v>
      </c>
      <c r="Q14" s="230"/>
      <c r="R14" s="231"/>
      <c r="T14" s="246" t="str">
        <f ca="1">+CELL("Filename")</f>
        <v>V:\DSC Workflow\WEB SITE\NEW Workflows Site\Construction\[CM5-ModificationEstimateOfCost_6-15-11.xls]Item 1 </v>
      </c>
      <c r="U14" s="247"/>
      <c r="V14" s="247"/>
      <c r="W14" s="247"/>
      <c r="X14" s="247"/>
      <c r="Y14" s="247"/>
      <c r="Z14" s="247"/>
      <c r="AA14" s="248"/>
      <c r="AB14" s="13"/>
    </row>
    <row r="15" spans="1:28" ht="15" customHeight="1">
      <c r="A15" s="237" t="s">
        <v>123</v>
      </c>
      <c r="B15" s="237"/>
      <c r="D15" s="237" t="s">
        <v>54</v>
      </c>
      <c r="E15" s="237"/>
      <c r="F15" s="237"/>
      <c r="H15" s="238" t="s">
        <v>55</v>
      </c>
      <c r="I15" s="238"/>
      <c r="K15" s="237" t="s">
        <v>109</v>
      </c>
      <c r="L15" s="237"/>
      <c r="M15" s="237"/>
      <c r="N15" s="237"/>
      <c r="O15" s="3"/>
      <c r="P15" s="237" t="s">
        <v>59</v>
      </c>
      <c r="Q15" s="237"/>
      <c r="R15" s="237"/>
      <c r="T15" s="249"/>
      <c r="U15" s="250"/>
      <c r="V15" s="250"/>
      <c r="W15" s="250"/>
      <c r="X15" s="250"/>
      <c r="Y15" s="250"/>
      <c r="Z15" s="250"/>
      <c r="AA15" s="251"/>
      <c r="AB15" s="51"/>
    </row>
    <row r="16" spans="1:28" ht="15" customHeight="1">
      <c r="A16" s="240">
        <f>+'Item 1 '!A16:B16</f>
        <v>0</v>
      </c>
      <c r="B16" s="241"/>
      <c r="D16" s="229">
        <f>+'Item 1 '!D16:F16</f>
        <v>0</v>
      </c>
      <c r="E16" s="230"/>
      <c r="F16" s="231"/>
      <c r="H16" s="240">
        <f>+'Item 1 '!H16:I16</f>
        <v>0</v>
      </c>
      <c r="I16" s="241"/>
      <c r="K16" s="229">
        <f>+'Item 1 '!K16:N16</f>
        <v>0</v>
      </c>
      <c r="L16" s="230"/>
      <c r="M16" s="230"/>
      <c r="N16" s="231"/>
      <c r="O16" s="3"/>
      <c r="P16" s="229" t="s">
        <v>30</v>
      </c>
      <c r="Q16" s="230"/>
      <c r="R16" s="231"/>
      <c r="T16" s="252"/>
      <c r="U16" s="253"/>
      <c r="V16" s="253"/>
      <c r="W16" s="253"/>
      <c r="X16" s="253"/>
      <c r="Y16" s="253"/>
      <c r="Z16" s="253"/>
      <c r="AA16" s="254"/>
      <c r="AB16" s="51"/>
    </row>
    <row r="17" spans="1:28" ht="15" customHeight="1" thickBot="1">
      <c r="A17" s="25"/>
      <c r="B17" s="25"/>
      <c r="C17" s="47"/>
      <c r="D17" s="25"/>
      <c r="E17" s="25"/>
      <c r="F17" s="25"/>
      <c r="G17" s="25"/>
      <c r="H17" s="26"/>
      <c r="I17" s="26"/>
      <c r="J17" s="26"/>
      <c r="K17" s="26"/>
      <c r="L17" s="26"/>
      <c r="M17" s="26"/>
      <c r="N17" s="3"/>
      <c r="O17" s="3"/>
      <c r="P17" s="3"/>
      <c r="Q17" s="3"/>
      <c r="R17" s="3"/>
      <c r="S17" s="3"/>
      <c r="T17" s="3"/>
      <c r="U17" s="3"/>
      <c r="V17" s="3"/>
      <c r="W17" s="3"/>
      <c r="X17" s="3"/>
      <c r="Y17" s="3"/>
      <c r="Z17" s="3"/>
      <c r="AA17" s="3"/>
      <c r="AB17" s="3"/>
    </row>
    <row r="18" spans="1:28" ht="18.75" customHeight="1" thickBot="1">
      <c r="A18" s="52" t="s">
        <v>159</v>
      </c>
      <c r="B18" s="53"/>
      <c r="C18" s="53"/>
      <c r="D18" s="53"/>
      <c r="E18" s="53"/>
      <c r="F18" s="119"/>
      <c r="G18" s="119"/>
      <c r="H18" s="53"/>
      <c r="I18" s="53"/>
      <c r="J18" s="53"/>
      <c r="K18" s="53"/>
      <c r="L18" s="53"/>
      <c r="M18" s="53"/>
      <c r="N18" s="53"/>
      <c r="O18" s="53"/>
      <c r="P18" s="53"/>
      <c r="Q18" s="53"/>
      <c r="R18" s="53"/>
      <c r="S18" s="53"/>
      <c r="T18" s="53"/>
      <c r="U18" s="53"/>
      <c r="V18" s="53"/>
      <c r="W18" s="53"/>
      <c r="X18" s="53"/>
      <c r="Y18" s="53"/>
      <c r="Z18" s="53"/>
      <c r="AA18" s="115"/>
      <c r="AB18" s="13"/>
    </row>
    <row r="19" spans="1:28" ht="16.5" customHeight="1" thickBot="1">
      <c r="A19" s="66"/>
      <c r="B19" s="264" t="s">
        <v>11</v>
      </c>
      <c r="C19" s="265"/>
      <c r="D19" s="265"/>
      <c r="E19" s="266"/>
      <c r="F19" s="268" t="s">
        <v>133</v>
      </c>
      <c r="G19" s="269"/>
      <c r="H19" s="242" t="s">
        <v>7</v>
      </c>
      <c r="I19" s="243"/>
      <c r="J19" s="243"/>
      <c r="K19" s="243"/>
      <c r="L19" s="244"/>
      <c r="M19" s="272" t="s">
        <v>2</v>
      </c>
      <c r="N19" s="272"/>
      <c r="O19" s="272"/>
      <c r="P19" s="272"/>
      <c r="Q19" s="242" t="s">
        <v>0</v>
      </c>
      <c r="R19" s="243"/>
      <c r="S19" s="243"/>
      <c r="T19" s="244"/>
      <c r="U19" s="242" t="s">
        <v>9</v>
      </c>
      <c r="V19" s="243"/>
      <c r="W19" s="243"/>
      <c r="X19" s="244"/>
      <c r="Y19" s="113"/>
      <c r="Z19" s="114"/>
      <c r="AA19" s="122"/>
      <c r="AB19" s="13"/>
    </row>
    <row r="20" spans="1:28" ht="18" customHeight="1" thickBot="1">
      <c r="A20" s="67" t="s">
        <v>12</v>
      </c>
      <c r="B20" s="255"/>
      <c r="C20" s="256"/>
      <c r="D20" s="256"/>
      <c r="E20" s="267"/>
      <c r="F20" s="270" t="s">
        <v>132</v>
      </c>
      <c r="G20" s="271"/>
      <c r="H20" s="245" t="s">
        <v>4</v>
      </c>
      <c r="I20" s="245"/>
      <c r="J20" s="68" t="s">
        <v>51</v>
      </c>
      <c r="K20" s="145" t="s">
        <v>20</v>
      </c>
      <c r="L20" s="145" t="s">
        <v>5</v>
      </c>
      <c r="M20" s="245" t="s">
        <v>4</v>
      </c>
      <c r="N20" s="245"/>
      <c r="O20" s="145" t="s">
        <v>20</v>
      </c>
      <c r="P20" s="145" t="s">
        <v>5</v>
      </c>
      <c r="Q20" s="245" t="s">
        <v>4</v>
      </c>
      <c r="R20" s="245"/>
      <c r="S20" s="145" t="s">
        <v>20</v>
      </c>
      <c r="T20" s="145" t="s">
        <v>5</v>
      </c>
      <c r="U20" s="69" t="s">
        <v>6</v>
      </c>
      <c r="V20" s="145" t="s">
        <v>50</v>
      </c>
      <c r="W20" s="145" t="s">
        <v>15</v>
      </c>
      <c r="X20" s="145" t="s">
        <v>5</v>
      </c>
      <c r="Y20" s="255" t="s">
        <v>32</v>
      </c>
      <c r="Z20" s="256"/>
      <c r="AA20" s="257"/>
      <c r="AB20" s="13"/>
    </row>
    <row r="21" spans="1:30" ht="17.25" customHeight="1" thickBot="1">
      <c r="A21" s="70"/>
      <c r="B21" s="258" t="s">
        <v>13</v>
      </c>
      <c r="C21" s="258"/>
      <c r="D21" s="258"/>
      <c r="E21" s="258"/>
      <c r="F21" s="71"/>
      <c r="G21" s="71"/>
      <c r="H21" s="144"/>
      <c r="I21" s="144"/>
      <c r="J21" s="144"/>
      <c r="K21" s="144"/>
      <c r="L21" s="144"/>
      <c r="M21" s="144"/>
      <c r="N21" s="144"/>
      <c r="O21" s="144"/>
      <c r="P21" s="144"/>
      <c r="Q21" s="144"/>
      <c r="R21" s="144"/>
      <c r="S21" s="144"/>
      <c r="T21" s="144"/>
      <c r="U21" s="144"/>
      <c r="V21" s="144"/>
      <c r="W21" s="144"/>
      <c r="X21" s="144"/>
      <c r="Y21" s="118"/>
      <c r="Z21" s="112"/>
      <c r="AA21" s="71"/>
      <c r="AB21" s="13"/>
      <c r="AD21" s="24"/>
    </row>
    <row r="22" spans="1:35" ht="15" customHeight="1" thickBot="1">
      <c r="A22" s="72">
        <v>1</v>
      </c>
      <c r="B22" s="259"/>
      <c r="C22" s="260"/>
      <c r="D22" s="260"/>
      <c r="E22" s="260"/>
      <c r="F22" s="80">
        <v>0</v>
      </c>
      <c r="G22" s="81" t="s">
        <v>21</v>
      </c>
      <c r="H22" s="73">
        <v>0</v>
      </c>
      <c r="I22" s="74" t="s">
        <v>22</v>
      </c>
      <c r="J22" s="75">
        <f aca="true" t="shared" si="0" ref="J22:J27">IF(H22&lt;&gt;0,F22/H22,0)</f>
        <v>0</v>
      </c>
      <c r="K22" s="76">
        <v>0</v>
      </c>
      <c r="L22" s="77">
        <f aca="true" t="shared" si="1" ref="L22:L27">-K22*H22</f>
        <v>0</v>
      </c>
      <c r="M22" s="73">
        <v>0</v>
      </c>
      <c r="N22" s="74" t="s">
        <v>21</v>
      </c>
      <c r="O22" s="76">
        <v>0</v>
      </c>
      <c r="P22" s="77">
        <f aca="true" t="shared" si="2" ref="P22:P27">-O22*M22</f>
        <v>0</v>
      </c>
      <c r="Q22" s="73">
        <v>0</v>
      </c>
      <c r="R22" s="74" t="s">
        <v>21</v>
      </c>
      <c r="S22" s="76">
        <v>0</v>
      </c>
      <c r="T22" s="77">
        <f aca="true" t="shared" si="3" ref="T22:T27">-S22*Q22</f>
        <v>0</v>
      </c>
      <c r="U22" s="78">
        <f>+T22+P22+L22</f>
        <v>0</v>
      </c>
      <c r="V22" s="79">
        <f aca="true" t="shared" si="4" ref="V22:V27">SUM($T$10+$T$8+$T$6)</f>
        <v>0</v>
      </c>
      <c r="W22" s="78">
        <f>U22*V22</f>
        <v>0</v>
      </c>
      <c r="X22" s="152">
        <f>W22+U22</f>
        <v>0</v>
      </c>
      <c r="Y22" s="261">
        <f aca="true" t="shared" si="5" ref="Y22:Y27">IF(F22=0,0,X22/F22)</f>
        <v>0</v>
      </c>
      <c r="Z22" s="261"/>
      <c r="AA22" s="146" t="str">
        <f aca="true" t="shared" si="6" ref="AA22:AA27">+G22</f>
        <v>sf</v>
      </c>
      <c r="AB22" s="13"/>
      <c r="AH22" s="7"/>
      <c r="AI22" s="8"/>
    </row>
    <row r="23" spans="1:35" ht="15" customHeight="1" thickBot="1">
      <c r="A23" s="82">
        <v>2</v>
      </c>
      <c r="B23" s="262"/>
      <c r="C23" s="263"/>
      <c r="D23" s="263"/>
      <c r="E23" s="263"/>
      <c r="F23" s="94">
        <v>0</v>
      </c>
      <c r="G23" s="95" t="s">
        <v>21</v>
      </c>
      <c r="H23" s="83">
        <v>0</v>
      </c>
      <c r="I23" s="84" t="s">
        <v>22</v>
      </c>
      <c r="J23" s="75">
        <f t="shared" si="0"/>
        <v>0</v>
      </c>
      <c r="K23" s="85">
        <v>0</v>
      </c>
      <c r="L23" s="77">
        <f t="shared" si="1"/>
        <v>0</v>
      </c>
      <c r="M23" s="83">
        <v>0</v>
      </c>
      <c r="N23" s="84" t="s">
        <v>21</v>
      </c>
      <c r="O23" s="85">
        <v>0</v>
      </c>
      <c r="P23" s="77">
        <f t="shared" si="2"/>
        <v>0</v>
      </c>
      <c r="Q23" s="83">
        <v>0</v>
      </c>
      <c r="R23" s="84" t="s">
        <v>21</v>
      </c>
      <c r="S23" s="85">
        <v>0</v>
      </c>
      <c r="T23" s="77">
        <f t="shared" si="3"/>
        <v>0</v>
      </c>
      <c r="U23" s="78">
        <f aca="true" t="shared" si="7" ref="U23:U49">+T23+P23+L23</f>
        <v>0</v>
      </c>
      <c r="V23" s="79">
        <f t="shared" si="4"/>
        <v>0</v>
      </c>
      <c r="W23" s="78">
        <f aca="true" t="shared" si="8" ref="W23:W49">U23*V23</f>
        <v>0</v>
      </c>
      <c r="X23" s="153">
        <f aca="true" t="shared" si="9" ref="X23:X49">W23+U23</f>
        <v>0</v>
      </c>
      <c r="Y23" s="261">
        <f t="shared" si="5"/>
        <v>0</v>
      </c>
      <c r="Z23" s="261"/>
      <c r="AA23" s="146" t="str">
        <f t="shared" si="6"/>
        <v>sf</v>
      </c>
      <c r="AB23" s="13"/>
      <c r="AH23" s="7"/>
      <c r="AI23" s="8"/>
    </row>
    <row r="24" spans="1:28" ht="15" customHeight="1" thickBot="1">
      <c r="A24" s="82">
        <v>3</v>
      </c>
      <c r="B24" s="273"/>
      <c r="C24" s="263"/>
      <c r="D24" s="263"/>
      <c r="E24" s="263"/>
      <c r="F24" s="94">
        <v>0</v>
      </c>
      <c r="G24" s="95" t="s">
        <v>21</v>
      </c>
      <c r="H24" s="83">
        <v>0</v>
      </c>
      <c r="I24" s="84" t="s">
        <v>22</v>
      </c>
      <c r="J24" s="75">
        <f t="shared" si="0"/>
        <v>0</v>
      </c>
      <c r="K24" s="85">
        <v>0</v>
      </c>
      <c r="L24" s="77">
        <f t="shared" si="1"/>
        <v>0</v>
      </c>
      <c r="M24" s="83">
        <v>0</v>
      </c>
      <c r="N24" s="84" t="s">
        <v>21</v>
      </c>
      <c r="O24" s="85">
        <v>0</v>
      </c>
      <c r="P24" s="77">
        <f t="shared" si="2"/>
        <v>0</v>
      </c>
      <c r="Q24" s="83">
        <v>0</v>
      </c>
      <c r="R24" s="84" t="s">
        <v>21</v>
      </c>
      <c r="S24" s="85">
        <v>0</v>
      </c>
      <c r="T24" s="77">
        <f t="shared" si="3"/>
        <v>0</v>
      </c>
      <c r="U24" s="78">
        <f t="shared" si="7"/>
        <v>0</v>
      </c>
      <c r="V24" s="79">
        <f t="shared" si="4"/>
        <v>0</v>
      </c>
      <c r="W24" s="78">
        <f t="shared" si="8"/>
        <v>0</v>
      </c>
      <c r="X24" s="153">
        <f t="shared" si="9"/>
        <v>0</v>
      </c>
      <c r="Y24" s="261">
        <f t="shared" si="5"/>
        <v>0</v>
      </c>
      <c r="Z24" s="261"/>
      <c r="AA24" s="146" t="str">
        <f t="shared" si="6"/>
        <v>sf</v>
      </c>
      <c r="AB24" s="13"/>
    </row>
    <row r="25" spans="1:28" ht="15" customHeight="1" thickBot="1">
      <c r="A25" s="82">
        <v>4</v>
      </c>
      <c r="B25" s="262"/>
      <c r="C25" s="263"/>
      <c r="D25" s="263"/>
      <c r="E25" s="263"/>
      <c r="F25" s="94">
        <v>0</v>
      </c>
      <c r="G25" s="95" t="s">
        <v>21</v>
      </c>
      <c r="H25" s="83">
        <v>0</v>
      </c>
      <c r="I25" s="84" t="s">
        <v>22</v>
      </c>
      <c r="J25" s="75">
        <f t="shared" si="0"/>
        <v>0</v>
      </c>
      <c r="K25" s="85">
        <v>0</v>
      </c>
      <c r="L25" s="77">
        <f t="shared" si="1"/>
        <v>0</v>
      </c>
      <c r="M25" s="83">
        <v>0</v>
      </c>
      <c r="N25" s="84" t="s">
        <v>21</v>
      </c>
      <c r="O25" s="85">
        <v>0</v>
      </c>
      <c r="P25" s="77">
        <f t="shared" si="2"/>
        <v>0</v>
      </c>
      <c r="Q25" s="83">
        <v>0</v>
      </c>
      <c r="R25" s="84" t="s">
        <v>21</v>
      </c>
      <c r="S25" s="85">
        <v>0</v>
      </c>
      <c r="T25" s="77">
        <f t="shared" si="3"/>
        <v>0</v>
      </c>
      <c r="U25" s="78">
        <f t="shared" si="7"/>
        <v>0</v>
      </c>
      <c r="V25" s="79">
        <f t="shared" si="4"/>
        <v>0</v>
      </c>
      <c r="W25" s="78">
        <f t="shared" si="8"/>
        <v>0</v>
      </c>
      <c r="X25" s="153">
        <f t="shared" si="9"/>
        <v>0</v>
      </c>
      <c r="Y25" s="261">
        <f t="shared" si="5"/>
        <v>0</v>
      </c>
      <c r="Z25" s="261"/>
      <c r="AA25" s="146" t="str">
        <f t="shared" si="6"/>
        <v>sf</v>
      </c>
      <c r="AB25" s="13"/>
    </row>
    <row r="26" spans="1:35" ht="15" customHeight="1" thickBot="1">
      <c r="A26" s="82">
        <v>5</v>
      </c>
      <c r="B26" s="273"/>
      <c r="C26" s="263"/>
      <c r="D26" s="263"/>
      <c r="E26" s="263"/>
      <c r="F26" s="94">
        <v>0</v>
      </c>
      <c r="G26" s="95" t="s">
        <v>21</v>
      </c>
      <c r="H26" s="83">
        <v>0</v>
      </c>
      <c r="I26" s="84" t="s">
        <v>22</v>
      </c>
      <c r="J26" s="75">
        <f t="shared" si="0"/>
        <v>0</v>
      </c>
      <c r="K26" s="85">
        <v>0</v>
      </c>
      <c r="L26" s="77">
        <f t="shared" si="1"/>
        <v>0</v>
      </c>
      <c r="M26" s="83">
        <v>0</v>
      </c>
      <c r="N26" s="84" t="s">
        <v>21</v>
      </c>
      <c r="O26" s="85">
        <v>0</v>
      </c>
      <c r="P26" s="77">
        <f t="shared" si="2"/>
        <v>0</v>
      </c>
      <c r="Q26" s="83">
        <v>0</v>
      </c>
      <c r="R26" s="84" t="s">
        <v>21</v>
      </c>
      <c r="S26" s="85">
        <v>0</v>
      </c>
      <c r="T26" s="77">
        <f t="shared" si="3"/>
        <v>0</v>
      </c>
      <c r="U26" s="78">
        <f t="shared" si="7"/>
        <v>0</v>
      </c>
      <c r="V26" s="79">
        <f t="shared" si="4"/>
        <v>0</v>
      </c>
      <c r="W26" s="78">
        <f t="shared" si="8"/>
        <v>0</v>
      </c>
      <c r="X26" s="153">
        <f t="shared" si="9"/>
        <v>0</v>
      </c>
      <c r="Y26" s="261">
        <f t="shared" si="5"/>
        <v>0</v>
      </c>
      <c r="Z26" s="261"/>
      <c r="AA26" s="146" t="str">
        <f t="shared" si="6"/>
        <v>sf</v>
      </c>
      <c r="AB26" s="13"/>
      <c r="AI26" s="6"/>
    </row>
    <row r="27" spans="1:35" ht="15" customHeight="1" thickBot="1">
      <c r="A27" s="82">
        <v>6</v>
      </c>
      <c r="B27" s="262"/>
      <c r="C27" s="263"/>
      <c r="D27" s="263"/>
      <c r="E27" s="263"/>
      <c r="F27" s="94">
        <v>0</v>
      </c>
      <c r="G27" s="133" t="s">
        <v>21</v>
      </c>
      <c r="H27" s="83">
        <v>0</v>
      </c>
      <c r="I27" s="84" t="s">
        <v>22</v>
      </c>
      <c r="J27" s="75">
        <f t="shared" si="0"/>
        <v>0</v>
      </c>
      <c r="K27" s="85">
        <v>0</v>
      </c>
      <c r="L27" s="77">
        <f t="shared" si="1"/>
        <v>0</v>
      </c>
      <c r="M27" s="83">
        <v>0</v>
      </c>
      <c r="N27" s="84" t="s">
        <v>21</v>
      </c>
      <c r="O27" s="85">
        <v>0</v>
      </c>
      <c r="P27" s="77">
        <f t="shared" si="2"/>
        <v>0</v>
      </c>
      <c r="Q27" s="83">
        <v>0</v>
      </c>
      <c r="R27" s="84" t="s">
        <v>21</v>
      </c>
      <c r="S27" s="85">
        <v>0</v>
      </c>
      <c r="T27" s="77">
        <f t="shared" si="3"/>
        <v>0</v>
      </c>
      <c r="U27" s="78">
        <f>+T27+P27+L27</f>
        <v>0</v>
      </c>
      <c r="V27" s="79">
        <f t="shared" si="4"/>
        <v>0</v>
      </c>
      <c r="W27" s="78">
        <f>U27*V27</f>
        <v>0</v>
      </c>
      <c r="X27" s="153">
        <f>W27+U27</f>
        <v>0</v>
      </c>
      <c r="Y27" s="261">
        <f t="shared" si="5"/>
        <v>0</v>
      </c>
      <c r="Z27" s="261"/>
      <c r="AA27" s="146" t="str">
        <f t="shared" si="6"/>
        <v>sf</v>
      </c>
      <c r="AB27" s="13"/>
      <c r="AI27" s="6"/>
    </row>
    <row r="28" spans="1:35" ht="15" customHeight="1" thickBot="1">
      <c r="A28" s="87">
        <v>6</v>
      </c>
      <c r="B28" s="274" t="s">
        <v>14</v>
      </c>
      <c r="C28" s="274"/>
      <c r="D28" s="274"/>
      <c r="E28" s="274"/>
      <c r="F28" s="89"/>
      <c r="G28" s="89"/>
      <c r="H28" s="88"/>
      <c r="I28" s="88"/>
      <c r="J28" s="88"/>
      <c r="K28" s="88"/>
      <c r="L28" s="88"/>
      <c r="M28" s="88"/>
      <c r="N28" s="88"/>
      <c r="O28" s="88"/>
      <c r="P28" s="88"/>
      <c r="Q28" s="88"/>
      <c r="R28" s="88"/>
      <c r="S28" s="88"/>
      <c r="T28" s="88"/>
      <c r="U28" s="88"/>
      <c r="V28" s="88"/>
      <c r="W28" s="88"/>
      <c r="X28" s="154"/>
      <c r="Y28" s="156"/>
      <c r="Z28" s="157"/>
      <c r="AA28" s="155"/>
      <c r="AB28" s="13"/>
      <c r="AI28" s="8"/>
    </row>
    <row r="29" spans="1:30" ht="15" customHeight="1" thickBot="1">
      <c r="A29" s="82">
        <v>7</v>
      </c>
      <c r="B29" s="273"/>
      <c r="C29" s="263"/>
      <c r="D29" s="263"/>
      <c r="E29" s="263"/>
      <c r="F29" s="94">
        <v>0</v>
      </c>
      <c r="G29" s="95" t="s">
        <v>21</v>
      </c>
      <c r="H29" s="73">
        <v>0</v>
      </c>
      <c r="I29" s="74" t="s">
        <v>22</v>
      </c>
      <c r="J29" s="75">
        <f aca="true" t="shared" si="10" ref="J29:J42">IF(H29&lt;&gt;0,F29/H29,0)</f>
        <v>0</v>
      </c>
      <c r="K29" s="76">
        <v>0</v>
      </c>
      <c r="L29" s="77">
        <f aca="true" t="shared" si="11" ref="L29:L49">K29*H29</f>
        <v>0</v>
      </c>
      <c r="M29" s="86">
        <v>0</v>
      </c>
      <c r="N29" s="84" t="s">
        <v>21</v>
      </c>
      <c r="O29" s="76">
        <v>0</v>
      </c>
      <c r="P29" s="77">
        <f aca="true" t="shared" si="12" ref="P29:P48">O29*M29</f>
        <v>0</v>
      </c>
      <c r="Q29" s="86">
        <v>0</v>
      </c>
      <c r="R29" s="84" t="s">
        <v>21</v>
      </c>
      <c r="S29" s="76">
        <v>0</v>
      </c>
      <c r="T29" s="77">
        <f aca="true" t="shared" si="13" ref="T29:T49">S29*Q29</f>
        <v>0</v>
      </c>
      <c r="U29" s="78">
        <f t="shared" si="7"/>
        <v>0</v>
      </c>
      <c r="V29" s="79">
        <f aca="true" t="shared" si="14" ref="V29:V42">SUM($T$10+$T$8+$T$6)</f>
        <v>0</v>
      </c>
      <c r="W29" s="78">
        <f t="shared" si="8"/>
        <v>0</v>
      </c>
      <c r="X29" s="153">
        <f t="shared" si="9"/>
        <v>0</v>
      </c>
      <c r="Y29" s="261">
        <f aca="true" t="shared" si="15" ref="Y29:Y42">IF(F29=0,0,X29/F29)</f>
        <v>0</v>
      </c>
      <c r="Z29" s="261"/>
      <c r="AA29" s="146" t="str">
        <f aca="true" t="shared" si="16" ref="AA29:AA42">+G29</f>
        <v>sf</v>
      </c>
      <c r="AB29" s="13"/>
      <c r="AD29" s="14"/>
    </row>
    <row r="30" spans="1:34" ht="15" customHeight="1" thickBot="1">
      <c r="A30" s="82">
        <v>8</v>
      </c>
      <c r="B30" s="273"/>
      <c r="C30" s="263"/>
      <c r="D30" s="263"/>
      <c r="E30" s="263"/>
      <c r="F30" s="94">
        <v>0</v>
      </c>
      <c r="G30" s="95" t="s">
        <v>21</v>
      </c>
      <c r="H30" s="73">
        <v>0</v>
      </c>
      <c r="I30" s="74" t="s">
        <v>22</v>
      </c>
      <c r="J30" s="75">
        <f t="shared" si="10"/>
        <v>0</v>
      </c>
      <c r="K30" s="76">
        <v>0</v>
      </c>
      <c r="L30" s="77">
        <f t="shared" si="11"/>
        <v>0</v>
      </c>
      <c r="M30" s="86">
        <v>0</v>
      </c>
      <c r="N30" s="84" t="s">
        <v>21</v>
      </c>
      <c r="O30" s="76">
        <v>0</v>
      </c>
      <c r="P30" s="77">
        <f t="shared" si="12"/>
        <v>0</v>
      </c>
      <c r="Q30" s="86">
        <v>0</v>
      </c>
      <c r="R30" s="84" t="s">
        <v>21</v>
      </c>
      <c r="S30" s="76">
        <v>0</v>
      </c>
      <c r="T30" s="77">
        <f t="shared" si="13"/>
        <v>0</v>
      </c>
      <c r="U30" s="78">
        <f t="shared" si="7"/>
        <v>0</v>
      </c>
      <c r="V30" s="79">
        <f t="shared" si="14"/>
        <v>0</v>
      </c>
      <c r="W30" s="78">
        <f t="shared" si="8"/>
        <v>0</v>
      </c>
      <c r="X30" s="153">
        <f t="shared" si="9"/>
        <v>0</v>
      </c>
      <c r="Y30" s="261">
        <f t="shared" si="15"/>
        <v>0</v>
      </c>
      <c r="Z30" s="261"/>
      <c r="AA30" s="146" t="str">
        <f t="shared" si="16"/>
        <v>sf</v>
      </c>
      <c r="AB30" s="13"/>
      <c r="AD30" s="14"/>
      <c r="AH30" s="6"/>
    </row>
    <row r="31" spans="1:34" ht="15" customHeight="1" thickBot="1">
      <c r="A31" s="82">
        <v>9</v>
      </c>
      <c r="B31" s="273"/>
      <c r="C31" s="263"/>
      <c r="D31" s="263"/>
      <c r="E31" s="263"/>
      <c r="F31" s="94">
        <v>0</v>
      </c>
      <c r="G31" s="95" t="s">
        <v>21</v>
      </c>
      <c r="H31" s="73">
        <v>0</v>
      </c>
      <c r="I31" s="74" t="s">
        <v>22</v>
      </c>
      <c r="J31" s="75">
        <f t="shared" si="10"/>
        <v>0</v>
      </c>
      <c r="K31" s="76">
        <v>0</v>
      </c>
      <c r="L31" s="77">
        <f t="shared" si="11"/>
        <v>0</v>
      </c>
      <c r="M31" s="86">
        <v>0</v>
      </c>
      <c r="N31" s="84" t="s">
        <v>21</v>
      </c>
      <c r="O31" s="76">
        <v>0</v>
      </c>
      <c r="P31" s="77">
        <f t="shared" si="12"/>
        <v>0</v>
      </c>
      <c r="Q31" s="86">
        <v>0</v>
      </c>
      <c r="R31" s="84" t="s">
        <v>21</v>
      </c>
      <c r="S31" s="76">
        <v>0</v>
      </c>
      <c r="T31" s="77">
        <f t="shared" si="13"/>
        <v>0</v>
      </c>
      <c r="U31" s="78">
        <f t="shared" si="7"/>
        <v>0</v>
      </c>
      <c r="V31" s="79">
        <f t="shared" si="14"/>
        <v>0</v>
      </c>
      <c r="W31" s="78">
        <f t="shared" si="8"/>
        <v>0</v>
      </c>
      <c r="X31" s="153">
        <f t="shared" si="9"/>
        <v>0</v>
      </c>
      <c r="Y31" s="261">
        <f t="shared" si="15"/>
        <v>0</v>
      </c>
      <c r="Z31" s="261"/>
      <c r="AA31" s="146" t="str">
        <f t="shared" si="16"/>
        <v>sf</v>
      </c>
      <c r="AB31" s="13"/>
      <c r="AH31" s="7"/>
    </row>
    <row r="32" spans="1:28" ht="15" customHeight="1" thickBot="1">
      <c r="A32" s="82">
        <v>10</v>
      </c>
      <c r="B32" s="273"/>
      <c r="C32" s="263"/>
      <c r="D32" s="263"/>
      <c r="E32" s="263"/>
      <c r="F32" s="94">
        <v>0</v>
      </c>
      <c r="G32" s="95" t="s">
        <v>21</v>
      </c>
      <c r="H32" s="73">
        <v>0</v>
      </c>
      <c r="I32" s="74" t="s">
        <v>22</v>
      </c>
      <c r="J32" s="75">
        <f t="shared" si="10"/>
        <v>0</v>
      </c>
      <c r="K32" s="76">
        <v>0</v>
      </c>
      <c r="L32" s="77">
        <f t="shared" si="11"/>
        <v>0</v>
      </c>
      <c r="M32" s="86">
        <v>0</v>
      </c>
      <c r="N32" s="84" t="s">
        <v>21</v>
      </c>
      <c r="O32" s="76">
        <v>0</v>
      </c>
      <c r="P32" s="77">
        <f t="shared" si="12"/>
        <v>0</v>
      </c>
      <c r="Q32" s="86">
        <v>0</v>
      </c>
      <c r="R32" s="84" t="s">
        <v>21</v>
      </c>
      <c r="S32" s="76">
        <v>0</v>
      </c>
      <c r="T32" s="77">
        <f t="shared" si="13"/>
        <v>0</v>
      </c>
      <c r="U32" s="78">
        <f t="shared" si="7"/>
        <v>0</v>
      </c>
      <c r="V32" s="79">
        <f t="shared" si="14"/>
        <v>0</v>
      </c>
      <c r="W32" s="78">
        <f t="shared" si="8"/>
        <v>0</v>
      </c>
      <c r="X32" s="153">
        <f t="shared" si="9"/>
        <v>0</v>
      </c>
      <c r="Y32" s="261">
        <f t="shared" si="15"/>
        <v>0</v>
      </c>
      <c r="Z32" s="261"/>
      <c r="AA32" s="146" t="str">
        <f t="shared" si="16"/>
        <v>sf</v>
      </c>
      <c r="AB32" s="13"/>
    </row>
    <row r="33" spans="1:30" ht="15" customHeight="1" thickBot="1">
      <c r="A33" s="82">
        <v>11</v>
      </c>
      <c r="B33" s="273"/>
      <c r="C33" s="263"/>
      <c r="D33" s="263"/>
      <c r="E33" s="263"/>
      <c r="F33" s="94">
        <v>0</v>
      </c>
      <c r="G33" s="95" t="s">
        <v>21</v>
      </c>
      <c r="H33" s="73">
        <v>0</v>
      </c>
      <c r="I33" s="74" t="s">
        <v>22</v>
      </c>
      <c r="J33" s="75">
        <f t="shared" si="10"/>
        <v>0</v>
      </c>
      <c r="K33" s="76">
        <v>0</v>
      </c>
      <c r="L33" s="77">
        <f t="shared" si="11"/>
        <v>0</v>
      </c>
      <c r="M33" s="86">
        <v>0</v>
      </c>
      <c r="N33" s="84" t="s">
        <v>21</v>
      </c>
      <c r="O33" s="76">
        <v>0</v>
      </c>
      <c r="P33" s="77">
        <f t="shared" si="12"/>
        <v>0</v>
      </c>
      <c r="Q33" s="86">
        <v>0</v>
      </c>
      <c r="R33" s="84" t="s">
        <v>21</v>
      </c>
      <c r="S33" s="76">
        <v>0</v>
      </c>
      <c r="T33" s="77">
        <f t="shared" si="13"/>
        <v>0</v>
      </c>
      <c r="U33" s="78">
        <f t="shared" si="7"/>
        <v>0</v>
      </c>
      <c r="V33" s="79">
        <f t="shared" si="14"/>
        <v>0</v>
      </c>
      <c r="W33" s="78">
        <f t="shared" si="8"/>
        <v>0</v>
      </c>
      <c r="X33" s="153">
        <f t="shared" si="9"/>
        <v>0</v>
      </c>
      <c r="Y33" s="261">
        <f t="shared" si="15"/>
        <v>0</v>
      </c>
      <c r="Z33" s="261"/>
      <c r="AA33" s="146" t="str">
        <f t="shared" si="16"/>
        <v>sf</v>
      </c>
      <c r="AB33" s="13"/>
      <c r="AD33" s="14"/>
    </row>
    <row r="34" spans="1:30" ht="15" customHeight="1" thickBot="1">
      <c r="A34" s="82">
        <v>12</v>
      </c>
      <c r="B34" s="273"/>
      <c r="C34" s="263"/>
      <c r="D34" s="263"/>
      <c r="E34" s="263"/>
      <c r="F34" s="94">
        <v>0</v>
      </c>
      <c r="G34" s="95" t="s">
        <v>21</v>
      </c>
      <c r="H34" s="73">
        <v>0</v>
      </c>
      <c r="I34" s="74" t="s">
        <v>22</v>
      </c>
      <c r="J34" s="75">
        <f t="shared" si="10"/>
        <v>0</v>
      </c>
      <c r="K34" s="76">
        <v>0</v>
      </c>
      <c r="L34" s="77">
        <f t="shared" si="11"/>
        <v>0</v>
      </c>
      <c r="M34" s="86">
        <v>0</v>
      </c>
      <c r="N34" s="84" t="s">
        <v>21</v>
      </c>
      <c r="O34" s="76">
        <v>0</v>
      </c>
      <c r="P34" s="77">
        <f t="shared" si="12"/>
        <v>0</v>
      </c>
      <c r="Q34" s="86">
        <v>0</v>
      </c>
      <c r="R34" s="84" t="s">
        <v>21</v>
      </c>
      <c r="S34" s="76">
        <v>0</v>
      </c>
      <c r="T34" s="77">
        <f t="shared" si="13"/>
        <v>0</v>
      </c>
      <c r="U34" s="78">
        <f t="shared" si="7"/>
        <v>0</v>
      </c>
      <c r="V34" s="79">
        <f t="shared" si="14"/>
        <v>0</v>
      </c>
      <c r="W34" s="78">
        <f t="shared" si="8"/>
        <v>0</v>
      </c>
      <c r="X34" s="153">
        <f t="shared" si="9"/>
        <v>0</v>
      </c>
      <c r="Y34" s="261">
        <f t="shared" si="15"/>
        <v>0</v>
      </c>
      <c r="Z34" s="261"/>
      <c r="AA34" s="146" t="str">
        <f t="shared" si="16"/>
        <v>sf</v>
      </c>
      <c r="AB34" s="13"/>
      <c r="AD34" s="14"/>
    </row>
    <row r="35" spans="1:30" ht="15" customHeight="1" thickBot="1">
      <c r="A35" s="82">
        <v>13</v>
      </c>
      <c r="B35" s="273"/>
      <c r="C35" s="263"/>
      <c r="D35" s="263"/>
      <c r="E35" s="263"/>
      <c r="F35" s="94">
        <v>0</v>
      </c>
      <c r="G35" s="95" t="s">
        <v>21</v>
      </c>
      <c r="H35" s="73">
        <v>0</v>
      </c>
      <c r="I35" s="74" t="s">
        <v>22</v>
      </c>
      <c r="J35" s="75">
        <f t="shared" si="10"/>
        <v>0</v>
      </c>
      <c r="K35" s="76">
        <v>0</v>
      </c>
      <c r="L35" s="77">
        <f t="shared" si="11"/>
        <v>0</v>
      </c>
      <c r="M35" s="86">
        <v>0</v>
      </c>
      <c r="N35" s="84" t="s">
        <v>21</v>
      </c>
      <c r="O35" s="76">
        <v>0</v>
      </c>
      <c r="P35" s="77">
        <f t="shared" si="12"/>
        <v>0</v>
      </c>
      <c r="Q35" s="86">
        <v>0</v>
      </c>
      <c r="R35" s="84" t="s">
        <v>21</v>
      </c>
      <c r="S35" s="76">
        <v>0</v>
      </c>
      <c r="T35" s="77">
        <f t="shared" si="13"/>
        <v>0</v>
      </c>
      <c r="U35" s="78">
        <f t="shared" si="7"/>
        <v>0</v>
      </c>
      <c r="V35" s="79">
        <f t="shared" si="14"/>
        <v>0</v>
      </c>
      <c r="W35" s="78">
        <f t="shared" si="8"/>
        <v>0</v>
      </c>
      <c r="X35" s="153">
        <f t="shared" si="9"/>
        <v>0</v>
      </c>
      <c r="Y35" s="261">
        <f t="shared" si="15"/>
        <v>0</v>
      </c>
      <c r="Z35" s="261"/>
      <c r="AA35" s="146" t="str">
        <f t="shared" si="16"/>
        <v>sf</v>
      </c>
      <c r="AB35" s="13"/>
      <c r="AD35" s="14"/>
    </row>
    <row r="36" spans="1:28" ht="15" customHeight="1" thickBot="1">
      <c r="A36" s="82">
        <v>14</v>
      </c>
      <c r="B36" s="273"/>
      <c r="C36" s="263"/>
      <c r="D36" s="263"/>
      <c r="E36" s="263"/>
      <c r="F36" s="94">
        <v>0</v>
      </c>
      <c r="G36" s="95" t="s">
        <v>21</v>
      </c>
      <c r="H36" s="73">
        <v>0</v>
      </c>
      <c r="I36" s="74" t="s">
        <v>22</v>
      </c>
      <c r="J36" s="75">
        <f t="shared" si="10"/>
        <v>0</v>
      </c>
      <c r="K36" s="76">
        <v>1</v>
      </c>
      <c r="L36" s="77">
        <f t="shared" si="11"/>
        <v>0</v>
      </c>
      <c r="M36" s="86">
        <v>0</v>
      </c>
      <c r="N36" s="84" t="s">
        <v>21</v>
      </c>
      <c r="O36" s="76">
        <v>0</v>
      </c>
      <c r="P36" s="77">
        <f t="shared" si="12"/>
        <v>0</v>
      </c>
      <c r="Q36" s="86">
        <v>0</v>
      </c>
      <c r="R36" s="84" t="s">
        <v>21</v>
      </c>
      <c r="S36" s="76">
        <v>0</v>
      </c>
      <c r="T36" s="77">
        <f t="shared" si="13"/>
        <v>0</v>
      </c>
      <c r="U36" s="78">
        <f t="shared" si="7"/>
        <v>0</v>
      </c>
      <c r="V36" s="79">
        <f t="shared" si="14"/>
        <v>0</v>
      </c>
      <c r="W36" s="78">
        <f t="shared" si="8"/>
        <v>0</v>
      </c>
      <c r="X36" s="153">
        <f t="shared" si="9"/>
        <v>0</v>
      </c>
      <c r="Y36" s="261">
        <f t="shared" si="15"/>
        <v>0</v>
      </c>
      <c r="Z36" s="261"/>
      <c r="AA36" s="146" t="str">
        <f t="shared" si="16"/>
        <v>sf</v>
      </c>
      <c r="AB36" s="13"/>
    </row>
    <row r="37" spans="1:28" ht="15" customHeight="1" thickBot="1">
      <c r="A37" s="82">
        <v>15</v>
      </c>
      <c r="B37" s="273"/>
      <c r="C37" s="263"/>
      <c r="D37" s="263"/>
      <c r="E37" s="263"/>
      <c r="F37" s="94">
        <v>0</v>
      </c>
      <c r="G37" s="95" t="s">
        <v>21</v>
      </c>
      <c r="H37" s="73">
        <v>0</v>
      </c>
      <c r="I37" s="74" t="s">
        <v>22</v>
      </c>
      <c r="J37" s="75">
        <f t="shared" si="10"/>
        <v>0</v>
      </c>
      <c r="K37" s="76">
        <v>0</v>
      </c>
      <c r="L37" s="77">
        <f t="shared" si="11"/>
        <v>0</v>
      </c>
      <c r="M37" s="86">
        <v>0</v>
      </c>
      <c r="N37" s="84" t="s">
        <v>21</v>
      </c>
      <c r="O37" s="76">
        <v>0</v>
      </c>
      <c r="P37" s="77">
        <f t="shared" si="12"/>
        <v>0</v>
      </c>
      <c r="Q37" s="86">
        <v>0</v>
      </c>
      <c r="R37" s="84" t="s">
        <v>21</v>
      </c>
      <c r="S37" s="76">
        <v>0</v>
      </c>
      <c r="T37" s="77">
        <f t="shared" si="13"/>
        <v>0</v>
      </c>
      <c r="U37" s="78">
        <f t="shared" si="7"/>
        <v>0</v>
      </c>
      <c r="V37" s="79">
        <f t="shared" si="14"/>
        <v>0</v>
      </c>
      <c r="W37" s="78">
        <f t="shared" si="8"/>
        <v>0</v>
      </c>
      <c r="X37" s="153">
        <f t="shared" si="9"/>
        <v>0</v>
      </c>
      <c r="Y37" s="261">
        <f t="shared" si="15"/>
        <v>0</v>
      </c>
      <c r="Z37" s="261"/>
      <c r="AA37" s="146" t="str">
        <f t="shared" si="16"/>
        <v>sf</v>
      </c>
      <c r="AB37" s="13"/>
    </row>
    <row r="38" spans="1:30" ht="15" customHeight="1" thickBot="1">
      <c r="A38" s="82">
        <v>16</v>
      </c>
      <c r="B38" s="273"/>
      <c r="C38" s="263"/>
      <c r="D38" s="263"/>
      <c r="E38" s="263"/>
      <c r="F38" s="94">
        <v>0</v>
      </c>
      <c r="G38" s="95" t="s">
        <v>21</v>
      </c>
      <c r="H38" s="73">
        <v>0</v>
      </c>
      <c r="I38" s="74" t="s">
        <v>22</v>
      </c>
      <c r="J38" s="75">
        <f t="shared" si="10"/>
        <v>0</v>
      </c>
      <c r="K38" s="76">
        <v>0</v>
      </c>
      <c r="L38" s="77">
        <f t="shared" si="11"/>
        <v>0</v>
      </c>
      <c r="M38" s="86">
        <v>0</v>
      </c>
      <c r="N38" s="84" t="s">
        <v>21</v>
      </c>
      <c r="O38" s="76">
        <v>0</v>
      </c>
      <c r="P38" s="77">
        <f t="shared" si="12"/>
        <v>0</v>
      </c>
      <c r="Q38" s="86">
        <v>0</v>
      </c>
      <c r="R38" s="84" t="s">
        <v>21</v>
      </c>
      <c r="S38" s="76">
        <v>0</v>
      </c>
      <c r="T38" s="77">
        <f t="shared" si="13"/>
        <v>0</v>
      </c>
      <c r="U38" s="78">
        <f t="shared" si="7"/>
        <v>0</v>
      </c>
      <c r="V38" s="79">
        <f t="shared" si="14"/>
        <v>0</v>
      </c>
      <c r="W38" s="78">
        <f t="shared" si="8"/>
        <v>0</v>
      </c>
      <c r="X38" s="153">
        <f t="shared" si="9"/>
        <v>0</v>
      </c>
      <c r="Y38" s="261">
        <f t="shared" si="15"/>
        <v>0</v>
      </c>
      <c r="Z38" s="261"/>
      <c r="AA38" s="146" t="str">
        <f t="shared" si="16"/>
        <v>sf</v>
      </c>
      <c r="AB38" s="13"/>
      <c r="AD38" s="14"/>
    </row>
    <row r="39" spans="1:30" ht="15" customHeight="1" thickBot="1">
      <c r="A39" s="82">
        <v>17</v>
      </c>
      <c r="B39" s="273"/>
      <c r="C39" s="263"/>
      <c r="D39" s="263"/>
      <c r="E39" s="263"/>
      <c r="F39" s="94">
        <v>0</v>
      </c>
      <c r="G39" s="95" t="s">
        <v>21</v>
      </c>
      <c r="H39" s="73">
        <v>0</v>
      </c>
      <c r="I39" s="74" t="s">
        <v>22</v>
      </c>
      <c r="J39" s="75">
        <f t="shared" si="10"/>
        <v>0</v>
      </c>
      <c r="K39" s="76">
        <v>0</v>
      </c>
      <c r="L39" s="77">
        <f t="shared" si="11"/>
        <v>0</v>
      </c>
      <c r="M39" s="86">
        <v>0</v>
      </c>
      <c r="N39" s="84" t="s">
        <v>21</v>
      </c>
      <c r="O39" s="76">
        <v>0</v>
      </c>
      <c r="P39" s="77">
        <f t="shared" si="12"/>
        <v>0</v>
      </c>
      <c r="Q39" s="86">
        <v>0</v>
      </c>
      <c r="R39" s="84" t="s">
        <v>21</v>
      </c>
      <c r="S39" s="76">
        <v>0</v>
      </c>
      <c r="T39" s="77">
        <f t="shared" si="13"/>
        <v>0</v>
      </c>
      <c r="U39" s="78">
        <f t="shared" si="7"/>
        <v>0</v>
      </c>
      <c r="V39" s="79">
        <f t="shared" si="14"/>
        <v>0</v>
      </c>
      <c r="W39" s="78">
        <f t="shared" si="8"/>
        <v>0</v>
      </c>
      <c r="X39" s="153">
        <f t="shared" si="9"/>
        <v>0</v>
      </c>
      <c r="Y39" s="261">
        <f t="shared" si="15"/>
        <v>0</v>
      </c>
      <c r="Z39" s="261"/>
      <c r="AA39" s="146" t="str">
        <f t="shared" si="16"/>
        <v>sf</v>
      </c>
      <c r="AB39" s="13"/>
      <c r="AD39" s="14"/>
    </row>
    <row r="40" spans="1:28" ht="15" customHeight="1" thickBot="1">
      <c r="A40" s="82">
        <v>18</v>
      </c>
      <c r="B40" s="273"/>
      <c r="C40" s="263"/>
      <c r="D40" s="263"/>
      <c r="E40" s="263"/>
      <c r="F40" s="94">
        <v>0</v>
      </c>
      <c r="G40" s="95" t="s">
        <v>21</v>
      </c>
      <c r="H40" s="73">
        <v>0.001</v>
      </c>
      <c r="I40" s="74" t="s">
        <v>22</v>
      </c>
      <c r="J40" s="75">
        <f t="shared" si="10"/>
        <v>0</v>
      </c>
      <c r="K40" s="76">
        <v>0.001</v>
      </c>
      <c r="L40" s="77">
        <f t="shared" si="11"/>
        <v>1E-06</v>
      </c>
      <c r="M40" s="86">
        <v>0</v>
      </c>
      <c r="N40" s="84" t="s">
        <v>21</v>
      </c>
      <c r="O40" s="76">
        <v>0</v>
      </c>
      <c r="P40" s="77">
        <f t="shared" si="12"/>
        <v>0</v>
      </c>
      <c r="Q40" s="86">
        <v>0</v>
      </c>
      <c r="R40" s="84" t="s">
        <v>21</v>
      </c>
      <c r="S40" s="76">
        <v>0</v>
      </c>
      <c r="T40" s="77">
        <f t="shared" si="13"/>
        <v>0</v>
      </c>
      <c r="U40" s="78">
        <f t="shared" si="7"/>
        <v>1E-06</v>
      </c>
      <c r="V40" s="79">
        <f t="shared" si="14"/>
        <v>0</v>
      </c>
      <c r="W40" s="78">
        <f t="shared" si="8"/>
        <v>0</v>
      </c>
      <c r="X40" s="153">
        <f t="shared" si="9"/>
        <v>1E-06</v>
      </c>
      <c r="Y40" s="261">
        <f t="shared" si="15"/>
        <v>0</v>
      </c>
      <c r="Z40" s="261"/>
      <c r="AA40" s="146" t="str">
        <f t="shared" si="16"/>
        <v>sf</v>
      </c>
      <c r="AB40" s="13"/>
    </row>
    <row r="41" spans="1:28" ht="15" customHeight="1" thickBot="1">
      <c r="A41" s="82">
        <v>19</v>
      </c>
      <c r="B41" s="273"/>
      <c r="C41" s="263"/>
      <c r="D41" s="263"/>
      <c r="E41" s="263"/>
      <c r="F41" s="94">
        <v>0</v>
      </c>
      <c r="G41" s="95" t="s">
        <v>21</v>
      </c>
      <c r="H41" s="73">
        <v>0</v>
      </c>
      <c r="I41" s="74" t="s">
        <v>22</v>
      </c>
      <c r="J41" s="75">
        <f t="shared" si="10"/>
        <v>0</v>
      </c>
      <c r="K41" s="76">
        <v>0.001</v>
      </c>
      <c r="L41" s="77">
        <f>K41*H41</f>
        <v>0</v>
      </c>
      <c r="M41" s="86">
        <v>0</v>
      </c>
      <c r="N41" s="84" t="s">
        <v>21</v>
      </c>
      <c r="O41" s="76">
        <v>0</v>
      </c>
      <c r="P41" s="77">
        <f>O41*M41</f>
        <v>0</v>
      </c>
      <c r="Q41" s="86">
        <v>0</v>
      </c>
      <c r="R41" s="84" t="s">
        <v>21</v>
      </c>
      <c r="S41" s="76">
        <v>0</v>
      </c>
      <c r="T41" s="77">
        <f>S41*Q41</f>
        <v>0</v>
      </c>
      <c r="U41" s="78">
        <f>+T41+P41+L41</f>
        <v>0</v>
      </c>
      <c r="V41" s="79">
        <f t="shared" si="14"/>
        <v>0</v>
      </c>
      <c r="W41" s="78">
        <f>U41*V41</f>
        <v>0</v>
      </c>
      <c r="X41" s="153">
        <f>W41+U41</f>
        <v>0</v>
      </c>
      <c r="Y41" s="261">
        <f t="shared" si="15"/>
        <v>0</v>
      </c>
      <c r="Z41" s="261"/>
      <c r="AA41" s="146" t="str">
        <f t="shared" si="16"/>
        <v>sf</v>
      </c>
      <c r="AB41" s="13"/>
    </row>
    <row r="42" spans="1:28" ht="15" customHeight="1" thickBot="1">
      <c r="A42" s="82">
        <v>20</v>
      </c>
      <c r="B42" s="273"/>
      <c r="C42" s="263"/>
      <c r="D42" s="263"/>
      <c r="E42" s="263"/>
      <c r="F42" s="94">
        <v>0</v>
      </c>
      <c r="G42" s="95" t="s">
        <v>21</v>
      </c>
      <c r="H42" s="73">
        <v>0</v>
      </c>
      <c r="I42" s="74" t="s">
        <v>22</v>
      </c>
      <c r="J42" s="75">
        <f t="shared" si="10"/>
        <v>0</v>
      </c>
      <c r="K42" s="76">
        <v>0</v>
      </c>
      <c r="L42" s="77">
        <f t="shared" si="11"/>
        <v>0</v>
      </c>
      <c r="M42" s="86">
        <v>0</v>
      </c>
      <c r="N42" s="84" t="s">
        <v>21</v>
      </c>
      <c r="O42" s="76">
        <v>0</v>
      </c>
      <c r="P42" s="77">
        <f t="shared" si="12"/>
        <v>0</v>
      </c>
      <c r="Q42" s="86">
        <v>0</v>
      </c>
      <c r="R42" s="84" t="s">
        <v>21</v>
      </c>
      <c r="S42" s="76">
        <v>0</v>
      </c>
      <c r="T42" s="77">
        <f t="shared" si="13"/>
        <v>0</v>
      </c>
      <c r="U42" s="78">
        <f t="shared" si="7"/>
        <v>0</v>
      </c>
      <c r="V42" s="79">
        <f t="shared" si="14"/>
        <v>0</v>
      </c>
      <c r="W42" s="78">
        <f t="shared" si="8"/>
        <v>0</v>
      </c>
      <c r="X42" s="153">
        <f t="shared" si="9"/>
        <v>0</v>
      </c>
      <c r="Y42" s="261">
        <f t="shared" si="15"/>
        <v>0</v>
      </c>
      <c r="Z42" s="261"/>
      <c r="AA42" s="146" t="str">
        <f t="shared" si="16"/>
        <v>sf</v>
      </c>
      <c r="AB42" s="13"/>
    </row>
    <row r="43" spans="1:35" ht="15" customHeight="1" thickBot="1">
      <c r="A43" s="87">
        <v>21</v>
      </c>
      <c r="B43" s="274" t="s">
        <v>19</v>
      </c>
      <c r="C43" s="274"/>
      <c r="D43" s="274"/>
      <c r="E43" s="274"/>
      <c r="F43" s="89"/>
      <c r="G43" s="89"/>
      <c r="H43" s="88"/>
      <c r="I43" s="88"/>
      <c r="J43" s="88"/>
      <c r="K43" s="88"/>
      <c r="L43" s="88"/>
      <c r="M43" s="88"/>
      <c r="N43" s="88"/>
      <c r="O43" s="88"/>
      <c r="P43" s="88"/>
      <c r="Q43" s="88"/>
      <c r="R43" s="88"/>
      <c r="S43" s="88"/>
      <c r="T43" s="88"/>
      <c r="U43" s="88"/>
      <c r="V43" s="88"/>
      <c r="W43" s="88"/>
      <c r="X43" s="154"/>
      <c r="Y43" s="156"/>
      <c r="Z43" s="158"/>
      <c r="AA43" s="155"/>
      <c r="AB43" s="13"/>
      <c r="AE43" s="3"/>
      <c r="AF43" s="3"/>
      <c r="AG43" s="3"/>
      <c r="AH43" s="7"/>
      <c r="AI43" s="8"/>
    </row>
    <row r="44" spans="1:28" ht="15" customHeight="1" thickBot="1">
      <c r="A44" s="82">
        <v>21</v>
      </c>
      <c r="B44" s="273"/>
      <c r="C44" s="263"/>
      <c r="D44" s="263"/>
      <c r="E44" s="263"/>
      <c r="F44" s="94">
        <v>0</v>
      </c>
      <c r="G44" s="95" t="s">
        <v>21</v>
      </c>
      <c r="H44" s="73">
        <v>0</v>
      </c>
      <c r="I44" s="74" t="s">
        <v>22</v>
      </c>
      <c r="J44" s="75">
        <f aca="true" t="shared" si="17" ref="J44:J49">IF(H44&lt;&gt;0,F44/H44,0)</f>
        <v>0</v>
      </c>
      <c r="K44" s="76">
        <v>0</v>
      </c>
      <c r="L44" s="77">
        <f t="shared" si="11"/>
        <v>0</v>
      </c>
      <c r="M44" s="73">
        <v>0</v>
      </c>
      <c r="N44" s="84" t="s">
        <v>21</v>
      </c>
      <c r="O44" s="76">
        <v>0</v>
      </c>
      <c r="P44" s="77">
        <f t="shared" si="12"/>
        <v>0</v>
      </c>
      <c r="Q44" s="73">
        <v>0</v>
      </c>
      <c r="R44" s="84" t="s">
        <v>21</v>
      </c>
      <c r="S44" s="76">
        <v>0</v>
      </c>
      <c r="T44" s="77">
        <f t="shared" si="13"/>
        <v>0</v>
      </c>
      <c r="U44" s="78">
        <f t="shared" si="7"/>
        <v>0</v>
      </c>
      <c r="V44" s="79">
        <f aca="true" t="shared" si="18" ref="V44:V49">SUM($T$10+$T$8+$T$6)</f>
        <v>0</v>
      </c>
      <c r="W44" s="78">
        <f t="shared" si="8"/>
        <v>0</v>
      </c>
      <c r="X44" s="153">
        <f t="shared" si="9"/>
        <v>0</v>
      </c>
      <c r="Y44" s="261">
        <f aca="true" t="shared" si="19" ref="Y44:Y49">IF(F44=0,0,X44/F44)</f>
        <v>0</v>
      </c>
      <c r="Z44" s="261"/>
      <c r="AA44" s="146" t="str">
        <f aca="true" t="shared" si="20" ref="AA44:AA49">+G44</f>
        <v>sf</v>
      </c>
      <c r="AB44" s="13"/>
    </row>
    <row r="45" spans="1:28" ht="15" customHeight="1" thickBot="1">
      <c r="A45" s="82">
        <v>22</v>
      </c>
      <c r="B45" s="273"/>
      <c r="C45" s="263"/>
      <c r="D45" s="263"/>
      <c r="E45" s="263"/>
      <c r="F45" s="94">
        <v>0</v>
      </c>
      <c r="G45" s="95" t="s">
        <v>21</v>
      </c>
      <c r="H45" s="73">
        <v>0</v>
      </c>
      <c r="I45" s="74" t="s">
        <v>22</v>
      </c>
      <c r="J45" s="75">
        <f t="shared" si="17"/>
        <v>0</v>
      </c>
      <c r="K45" s="76">
        <v>0</v>
      </c>
      <c r="L45" s="77">
        <f t="shared" si="11"/>
        <v>0</v>
      </c>
      <c r="M45" s="73">
        <v>0</v>
      </c>
      <c r="N45" s="84" t="s">
        <v>21</v>
      </c>
      <c r="O45" s="76">
        <v>0</v>
      </c>
      <c r="P45" s="77">
        <f t="shared" si="12"/>
        <v>0</v>
      </c>
      <c r="Q45" s="73">
        <v>0</v>
      </c>
      <c r="R45" s="84" t="s">
        <v>21</v>
      </c>
      <c r="S45" s="76">
        <v>0</v>
      </c>
      <c r="T45" s="77">
        <f t="shared" si="13"/>
        <v>0</v>
      </c>
      <c r="U45" s="78">
        <f t="shared" si="7"/>
        <v>0</v>
      </c>
      <c r="V45" s="79">
        <f t="shared" si="18"/>
        <v>0</v>
      </c>
      <c r="W45" s="78">
        <f t="shared" si="8"/>
        <v>0</v>
      </c>
      <c r="X45" s="153">
        <f t="shared" si="9"/>
        <v>0</v>
      </c>
      <c r="Y45" s="261">
        <f t="shared" si="19"/>
        <v>0</v>
      </c>
      <c r="Z45" s="261"/>
      <c r="AA45" s="146" t="str">
        <f t="shared" si="20"/>
        <v>sf</v>
      </c>
      <c r="AB45" s="13"/>
    </row>
    <row r="46" spans="1:28" ht="15" customHeight="1" thickBot="1">
      <c r="A46" s="82">
        <v>23</v>
      </c>
      <c r="B46" s="273"/>
      <c r="C46" s="263"/>
      <c r="D46" s="263"/>
      <c r="E46" s="263"/>
      <c r="F46" s="94">
        <v>0</v>
      </c>
      <c r="G46" s="95" t="s">
        <v>21</v>
      </c>
      <c r="H46" s="73">
        <v>0</v>
      </c>
      <c r="I46" s="74" t="s">
        <v>22</v>
      </c>
      <c r="J46" s="75">
        <f t="shared" si="17"/>
        <v>0</v>
      </c>
      <c r="K46" s="76">
        <v>0</v>
      </c>
      <c r="L46" s="77">
        <f t="shared" si="11"/>
        <v>0</v>
      </c>
      <c r="M46" s="73">
        <v>0</v>
      </c>
      <c r="N46" s="84" t="s">
        <v>21</v>
      </c>
      <c r="O46" s="76">
        <v>0</v>
      </c>
      <c r="P46" s="77">
        <f t="shared" si="12"/>
        <v>0</v>
      </c>
      <c r="Q46" s="73">
        <v>0</v>
      </c>
      <c r="R46" s="84" t="s">
        <v>21</v>
      </c>
      <c r="S46" s="76">
        <v>0</v>
      </c>
      <c r="T46" s="77">
        <f t="shared" si="13"/>
        <v>0</v>
      </c>
      <c r="U46" s="78">
        <f t="shared" si="7"/>
        <v>0</v>
      </c>
      <c r="V46" s="79">
        <f t="shared" si="18"/>
        <v>0</v>
      </c>
      <c r="W46" s="78">
        <f t="shared" si="8"/>
        <v>0</v>
      </c>
      <c r="X46" s="153">
        <f t="shared" si="9"/>
        <v>0</v>
      </c>
      <c r="Y46" s="261">
        <f t="shared" si="19"/>
        <v>0</v>
      </c>
      <c r="Z46" s="261"/>
      <c r="AA46" s="146" t="str">
        <f t="shared" si="20"/>
        <v>sf</v>
      </c>
      <c r="AB46" s="13"/>
    </row>
    <row r="47" spans="1:28" ht="15" customHeight="1" thickBot="1">
      <c r="A47" s="82">
        <v>24</v>
      </c>
      <c r="B47" s="273"/>
      <c r="C47" s="263"/>
      <c r="D47" s="263"/>
      <c r="E47" s="263"/>
      <c r="F47" s="94">
        <v>0</v>
      </c>
      <c r="G47" s="95" t="s">
        <v>21</v>
      </c>
      <c r="H47" s="73">
        <v>0</v>
      </c>
      <c r="I47" s="74" t="s">
        <v>22</v>
      </c>
      <c r="J47" s="75">
        <f t="shared" si="17"/>
        <v>0</v>
      </c>
      <c r="K47" s="76">
        <v>0</v>
      </c>
      <c r="L47" s="77">
        <f t="shared" si="11"/>
        <v>0</v>
      </c>
      <c r="M47" s="73">
        <v>0</v>
      </c>
      <c r="N47" s="84" t="s">
        <v>21</v>
      </c>
      <c r="O47" s="76">
        <v>0</v>
      </c>
      <c r="P47" s="77">
        <f t="shared" si="12"/>
        <v>0</v>
      </c>
      <c r="Q47" s="73">
        <v>0</v>
      </c>
      <c r="R47" s="84" t="s">
        <v>21</v>
      </c>
      <c r="S47" s="76">
        <v>0</v>
      </c>
      <c r="T47" s="77">
        <f t="shared" si="13"/>
        <v>0</v>
      </c>
      <c r="U47" s="78">
        <f t="shared" si="7"/>
        <v>0</v>
      </c>
      <c r="V47" s="79">
        <f t="shared" si="18"/>
        <v>0</v>
      </c>
      <c r="W47" s="78">
        <f t="shared" si="8"/>
        <v>0</v>
      </c>
      <c r="X47" s="153">
        <f t="shared" si="9"/>
        <v>0</v>
      </c>
      <c r="Y47" s="261">
        <f t="shared" si="19"/>
        <v>0</v>
      </c>
      <c r="Z47" s="261"/>
      <c r="AA47" s="146" t="str">
        <f t="shared" si="20"/>
        <v>sf</v>
      </c>
      <c r="AB47" s="13"/>
    </row>
    <row r="48" spans="1:28" ht="15" customHeight="1" thickBot="1">
      <c r="A48" s="82">
        <v>25</v>
      </c>
      <c r="B48" s="273"/>
      <c r="C48" s="263"/>
      <c r="D48" s="263"/>
      <c r="E48" s="263"/>
      <c r="F48" s="94">
        <v>0</v>
      </c>
      <c r="G48" s="95" t="s">
        <v>21</v>
      </c>
      <c r="H48" s="73">
        <v>0</v>
      </c>
      <c r="I48" s="74" t="s">
        <v>22</v>
      </c>
      <c r="J48" s="75">
        <f t="shared" si="17"/>
        <v>0</v>
      </c>
      <c r="K48" s="76">
        <v>0</v>
      </c>
      <c r="L48" s="77">
        <f t="shared" si="11"/>
        <v>0</v>
      </c>
      <c r="M48" s="73">
        <v>0</v>
      </c>
      <c r="N48" s="84" t="s">
        <v>21</v>
      </c>
      <c r="O48" s="76">
        <v>0</v>
      </c>
      <c r="P48" s="77">
        <f t="shared" si="12"/>
        <v>0</v>
      </c>
      <c r="Q48" s="73">
        <v>0</v>
      </c>
      <c r="R48" s="84" t="s">
        <v>21</v>
      </c>
      <c r="S48" s="76">
        <v>0</v>
      </c>
      <c r="T48" s="77">
        <f t="shared" si="13"/>
        <v>0</v>
      </c>
      <c r="U48" s="78">
        <f t="shared" si="7"/>
        <v>0</v>
      </c>
      <c r="V48" s="79">
        <f t="shared" si="18"/>
        <v>0</v>
      </c>
      <c r="W48" s="78">
        <f t="shared" si="8"/>
        <v>0</v>
      </c>
      <c r="X48" s="153">
        <f t="shared" si="9"/>
        <v>0</v>
      </c>
      <c r="Y48" s="261">
        <f t="shared" si="19"/>
        <v>0</v>
      </c>
      <c r="Z48" s="261"/>
      <c r="AA48" s="146" t="str">
        <f t="shared" si="20"/>
        <v>sf</v>
      </c>
      <c r="AB48" s="13"/>
    </row>
    <row r="49" spans="1:28" ht="15" customHeight="1" thickBot="1">
      <c r="A49" s="82">
        <v>26</v>
      </c>
      <c r="B49" s="273"/>
      <c r="C49" s="263"/>
      <c r="D49" s="263"/>
      <c r="E49" s="263"/>
      <c r="F49" s="94">
        <v>0</v>
      </c>
      <c r="G49" s="95" t="s">
        <v>21</v>
      </c>
      <c r="H49" s="73">
        <v>0</v>
      </c>
      <c r="I49" s="74" t="s">
        <v>22</v>
      </c>
      <c r="J49" s="75">
        <f t="shared" si="17"/>
        <v>0</v>
      </c>
      <c r="K49" s="76">
        <v>0</v>
      </c>
      <c r="L49" s="77">
        <f t="shared" si="11"/>
        <v>0</v>
      </c>
      <c r="M49" s="73">
        <v>0</v>
      </c>
      <c r="N49" s="84" t="s">
        <v>21</v>
      </c>
      <c r="O49" s="76">
        <v>0</v>
      </c>
      <c r="P49" s="77">
        <f>O49*M49</f>
        <v>0</v>
      </c>
      <c r="Q49" s="73">
        <v>0</v>
      </c>
      <c r="R49" s="84" t="s">
        <v>21</v>
      </c>
      <c r="S49" s="76">
        <v>0</v>
      </c>
      <c r="T49" s="77">
        <f t="shared" si="13"/>
        <v>0</v>
      </c>
      <c r="U49" s="78">
        <f t="shared" si="7"/>
        <v>0</v>
      </c>
      <c r="V49" s="79">
        <f t="shared" si="18"/>
        <v>0</v>
      </c>
      <c r="W49" s="78">
        <f t="shared" si="8"/>
        <v>0</v>
      </c>
      <c r="X49" s="153">
        <f t="shared" si="9"/>
        <v>0</v>
      </c>
      <c r="Y49" s="277">
        <f t="shared" si="19"/>
        <v>0</v>
      </c>
      <c r="Z49" s="277"/>
      <c r="AA49" s="146" t="str">
        <f t="shared" si="20"/>
        <v>sf</v>
      </c>
      <c r="AB49" s="62"/>
    </row>
    <row r="50" spans="1:28" ht="15" customHeight="1" thickBot="1">
      <c r="A50" s="285" t="s">
        <v>8</v>
      </c>
      <c r="B50" s="286"/>
      <c r="C50" s="286"/>
      <c r="D50" s="286"/>
      <c r="E50" s="286"/>
      <c r="F50" s="286"/>
      <c r="G50" s="287"/>
      <c r="H50" s="135"/>
      <c r="I50" s="136"/>
      <c r="J50" s="291" t="s">
        <v>158</v>
      </c>
      <c r="K50" s="291"/>
      <c r="L50" s="181">
        <f>SUM(L22:L49)</f>
        <v>1E-06</v>
      </c>
      <c r="M50" s="292" t="s">
        <v>157</v>
      </c>
      <c r="N50" s="291"/>
      <c r="O50" s="291"/>
      <c r="P50" s="183">
        <f>SUM(P22:P49)</f>
        <v>0</v>
      </c>
      <c r="Q50" s="292" t="s">
        <v>156</v>
      </c>
      <c r="R50" s="291"/>
      <c r="S50" s="291"/>
      <c r="T50" s="183">
        <f>SUM(T22:T49)</f>
        <v>0</v>
      </c>
      <c r="U50" s="278" t="s">
        <v>161</v>
      </c>
      <c r="V50" s="279"/>
      <c r="W50" s="147">
        <f>SUM(W22:W49)</f>
        <v>0</v>
      </c>
      <c r="X50" s="183">
        <f>SUM(X22:X49)</f>
        <v>1E-06</v>
      </c>
      <c r="Y50" s="139" t="s">
        <v>160</v>
      </c>
      <c r="Z50" s="140"/>
      <c r="AA50" s="141"/>
      <c r="AB50" s="63"/>
    </row>
    <row r="51" spans="1:28" ht="15" customHeight="1" thickBot="1">
      <c r="A51" s="288"/>
      <c r="B51" s="289"/>
      <c r="C51" s="289"/>
      <c r="D51" s="289"/>
      <c r="E51" s="289"/>
      <c r="F51" s="289"/>
      <c r="G51" s="290"/>
      <c r="H51" s="137"/>
      <c r="I51" s="138"/>
      <c r="J51" s="276" t="s">
        <v>144</v>
      </c>
      <c r="K51" s="276"/>
      <c r="L51" s="182">
        <f>IF(T12="Yes",SUM(L22:L49)*W51,0)</f>
        <v>0</v>
      </c>
      <c r="M51" s="275" t="s">
        <v>145</v>
      </c>
      <c r="N51" s="276"/>
      <c r="O51" s="276"/>
      <c r="P51" s="183">
        <f>IF(W12="Yes",SUM(P22:P49)*W51,0)</f>
        <v>0</v>
      </c>
      <c r="Q51" s="275" t="s">
        <v>146</v>
      </c>
      <c r="R51" s="276"/>
      <c r="S51" s="276"/>
      <c r="T51" s="183">
        <f>IF(X12="Yes",SUM(T22:T49)*W51,0)</f>
        <v>0</v>
      </c>
      <c r="U51" s="121" t="s">
        <v>166</v>
      </c>
      <c r="V51" s="150"/>
      <c r="W51" s="151">
        <f>X6+X8+X10</f>
        <v>0</v>
      </c>
      <c r="X51" s="183">
        <f>+T51+P51+L51</f>
        <v>0</v>
      </c>
      <c r="Y51" s="142" t="s">
        <v>165</v>
      </c>
      <c r="Z51" s="142"/>
      <c r="AA51" s="149"/>
      <c r="AB51" s="3"/>
    </row>
    <row r="52" spans="1:14" ht="15" customHeight="1" thickBot="1">
      <c r="A52" s="13"/>
      <c r="B52" s="13"/>
      <c r="C52" s="13"/>
      <c r="D52" s="13"/>
      <c r="E52" s="13"/>
      <c r="F52" s="13"/>
      <c r="G52" s="13"/>
      <c r="H52" s="13"/>
      <c r="I52" s="54"/>
      <c r="J52" s="13"/>
      <c r="K52" s="54"/>
      <c r="L52" s="54"/>
      <c r="M52" s="54"/>
      <c r="N52" s="17"/>
    </row>
    <row r="53" spans="1:27" ht="15" customHeight="1" thickBot="1">
      <c r="A53" s="282" t="s">
        <v>162</v>
      </c>
      <c r="B53" s="283"/>
      <c r="C53" s="283"/>
      <c r="D53" s="283"/>
      <c r="E53" s="283"/>
      <c r="F53" s="283"/>
      <c r="G53" s="283"/>
      <c r="H53" s="284"/>
      <c r="I53" s="13"/>
      <c r="J53" s="282" t="s">
        <v>163</v>
      </c>
      <c r="K53" s="283"/>
      <c r="L53" s="283"/>
      <c r="M53" s="283"/>
      <c r="N53" s="283"/>
      <c r="O53" s="283"/>
      <c r="P53" s="284"/>
      <c r="R53" s="282" t="s">
        <v>164</v>
      </c>
      <c r="S53" s="283"/>
      <c r="T53" s="283"/>
      <c r="U53" s="283"/>
      <c r="V53" s="283"/>
      <c r="W53" s="284"/>
      <c r="Y53" s="208" t="s">
        <v>92</v>
      </c>
      <c r="Z53" s="209"/>
      <c r="AA53" s="210"/>
    </row>
    <row r="54" spans="1:27" ht="15" customHeight="1" thickBot="1">
      <c r="A54" s="224" t="s">
        <v>134</v>
      </c>
      <c r="B54" s="226"/>
      <c r="C54" s="128"/>
      <c r="D54" s="119" t="s">
        <v>112</v>
      </c>
      <c r="E54" s="119"/>
      <c r="F54" s="119"/>
      <c r="G54" s="119"/>
      <c r="H54" s="129"/>
      <c r="I54" s="27"/>
      <c r="J54" s="179" t="s">
        <v>200</v>
      </c>
      <c r="K54" s="17"/>
      <c r="L54" s="54"/>
      <c r="M54" s="54"/>
      <c r="N54" s="54"/>
      <c r="O54" s="54"/>
      <c r="P54" s="177"/>
      <c r="R54" s="338" t="s">
        <v>177</v>
      </c>
      <c r="S54" s="339"/>
      <c r="T54" s="339"/>
      <c r="U54" s="340"/>
      <c r="V54" s="280">
        <f>ROUND(X51+X50,0)</f>
        <v>0</v>
      </c>
      <c r="W54" s="281"/>
      <c r="Y54" s="97" t="s">
        <v>94</v>
      </c>
      <c r="Z54" s="334"/>
      <c r="AA54" s="335"/>
    </row>
    <row r="55" spans="1:28" ht="15" customHeight="1" thickBot="1">
      <c r="A55" s="300" t="s">
        <v>190</v>
      </c>
      <c r="B55" s="301"/>
      <c r="C55" s="302" t="s">
        <v>202</v>
      </c>
      <c r="D55" s="303"/>
      <c r="E55" s="303"/>
      <c r="F55" s="303"/>
      <c r="G55" s="303"/>
      <c r="H55" s="304"/>
      <c r="I55" s="123"/>
      <c r="J55" s="343" t="s">
        <v>199</v>
      </c>
      <c r="K55" s="344"/>
      <c r="L55" s="344"/>
      <c r="M55" s="344"/>
      <c r="N55" s="344"/>
      <c r="O55" s="344"/>
      <c r="P55" s="345"/>
      <c r="R55" s="159"/>
      <c r="S55" s="326" t="s">
        <v>29</v>
      </c>
      <c r="T55" s="326"/>
      <c r="U55" s="327"/>
      <c r="V55" s="280">
        <f>ROUND(W50+T50+T51+P50+P51+L50+L51,0)</f>
        <v>0</v>
      </c>
      <c r="W55" s="281"/>
      <c r="Y55" s="98"/>
      <c r="Z55" s="336"/>
      <c r="AA55" s="337"/>
      <c r="AB55" s="64"/>
    </row>
    <row r="56" spans="1:27" ht="15" customHeight="1" thickBot="1">
      <c r="A56" s="305" t="s">
        <v>96</v>
      </c>
      <c r="B56" s="306"/>
      <c r="C56" s="100" t="s">
        <v>26</v>
      </c>
      <c r="D56" s="100" t="s">
        <v>23</v>
      </c>
      <c r="E56" s="100" t="s">
        <v>24</v>
      </c>
      <c r="F56" s="100" t="s">
        <v>118</v>
      </c>
      <c r="G56" s="52" t="s">
        <v>25</v>
      </c>
      <c r="H56" s="101" t="s">
        <v>119</v>
      </c>
      <c r="I56" s="3"/>
      <c r="J56" s="121" t="s">
        <v>97</v>
      </c>
      <c r="K56" s="12"/>
      <c r="L56" s="91" t="s">
        <v>198</v>
      </c>
      <c r="M56" s="91" t="s">
        <v>99</v>
      </c>
      <c r="N56" s="91" t="s">
        <v>98</v>
      </c>
      <c r="O56" s="91" t="s">
        <v>101</v>
      </c>
      <c r="P56" s="91" t="s">
        <v>5</v>
      </c>
      <c r="U56" s="100" t="s">
        <v>197</v>
      </c>
      <c r="V56" s="280">
        <f>+V54-V55</f>
        <v>0</v>
      </c>
      <c r="W56" s="281"/>
      <c r="Y56" s="99" t="s">
        <v>95</v>
      </c>
      <c r="Z56" s="334"/>
      <c r="AA56" s="335"/>
    </row>
    <row r="57" spans="1:27" ht="15" customHeight="1" thickBot="1">
      <c r="A57" s="35" t="s">
        <v>142</v>
      </c>
      <c r="B57" s="36"/>
      <c r="C57" s="20">
        <v>0</v>
      </c>
      <c r="D57" s="21">
        <v>0</v>
      </c>
      <c r="E57" s="21">
        <v>0</v>
      </c>
      <c r="F57" s="104">
        <f>SUM(D57+E57)*$H$83</f>
        <v>0</v>
      </c>
      <c r="G57" s="120">
        <f>SUM(D57:F57)</f>
        <v>0</v>
      </c>
      <c r="H57" s="105">
        <f>C57*G57</f>
        <v>0</v>
      </c>
      <c r="I57" s="3"/>
      <c r="J57" s="192" t="s">
        <v>148</v>
      </c>
      <c r="K57" s="17"/>
      <c r="L57" s="17"/>
      <c r="M57" s="17"/>
      <c r="N57" s="17"/>
      <c r="O57" s="17"/>
      <c r="P57" s="193"/>
      <c r="R57" s="310" t="s">
        <v>180</v>
      </c>
      <c r="S57" s="308"/>
      <c r="T57" s="308"/>
      <c r="U57" s="308"/>
      <c r="V57" s="308"/>
      <c r="W57" s="309"/>
      <c r="Y57" s="98"/>
      <c r="Z57" s="336"/>
      <c r="AA57" s="337"/>
    </row>
    <row r="58" spans="1:27" ht="15" customHeight="1" thickBot="1">
      <c r="A58" s="9"/>
      <c r="B58" s="3"/>
      <c r="C58" s="3"/>
      <c r="D58" s="3"/>
      <c r="E58" s="3"/>
      <c r="F58" s="3"/>
      <c r="G58" s="3"/>
      <c r="H58" s="18"/>
      <c r="J58" s="9"/>
      <c r="K58" s="3"/>
      <c r="L58" s="134"/>
      <c r="M58" s="96">
        <v>0</v>
      </c>
      <c r="N58" s="20">
        <v>0</v>
      </c>
      <c r="O58" s="20" t="s">
        <v>100</v>
      </c>
      <c r="P58" s="92">
        <f>N58*M58</f>
        <v>0</v>
      </c>
      <c r="R58" s="295" t="s">
        <v>181</v>
      </c>
      <c r="S58" s="296"/>
      <c r="T58" s="297"/>
      <c r="U58" s="30">
        <f>+'Item 1 '!U58</f>
        <v>0</v>
      </c>
      <c r="V58" s="330">
        <f>SUM(V54*U58)</f>
        <v>0</v>
      </c>
      <c r="W58" s="299"/>
      <c r="Y58" s="99" t="s">
        <v>93</v>
      </c>
      <c r="Z58" s="334"/>
      <c r="AA58" s="335"/>
    </row>
    <row r="59" spans="1:27" ht="15" customHeight="1" thickBot="1">
      <c r="A59" s="35" t="s">
        <v>137</v>
      </c>
      <c r="B59" s="36"/>
      <c r="C59" s="20">
        <v>0</v>
      </c>
      <c r="D59" s="21">
        <v>0</v>
      </c>
      <c r="E59" s="21">
        <v>0</v>
      </c>
      <c r="F59" s="104">
        <f>SUM(D59+E59)*$H$83</f>
        <v>0</v>
      </c>
      <c r="G59" s="120">
        <f>SUM(D59:F59)</f>
        <v>0</v>
      </c>
      <c r="H59" s="105">
        <f>C59*G59</f>
        <v>0</v>
      </c>
      <c r="J59" s="9"/>
      <c r="K59" s="3"/>
      <c r="L59" s="134"/>
      <c r="M59" s="96">
        <v>0</v>
      </c>
      <c r="N59" s="20">
        <v>0</v>
      </c>
      <c r="O59" s="20" t="s">
        <v>100</v>
      </c>
      <c r="P59" s="92">
        <f>N59*M59</f>
        <v>0</v>
      </c>
      <c r="S59" s="317" t="s">
        <v>1</v>
      </c>
      <c r="T59" s="318"/>
      <c r="U59" s="28">
        <f>SUM(U58)</f>
        <v>0</v>
      </c>
      <c r="V59" s="293">
        <f>SUM(V58)</f>
        <v>0</v>
      </c>
      <c r="W59" s="294"/>
      <c r="Y59" s="98"/>
      <c r="Z59" s="336"/>
      <c r="AA59" s="337"/>
    </row>
    <row r="60" spans="1:16" ht="15" customHeight="1" thickBot="1">
      <c r="A60" s="23"/>
      <c r="B60" s="13"/>
      <c r="C60" s="13"/>
      <c r="D60" s="13"/>
      <c r="E60" s="13"/>
      <c r="F60" s="3"/>
      <c r="G60" s="13"/>
      <c r="H60" s="18"/>
      <c r="J60" s="9"/>
      <c r="K60" s="3"/>
      <c r="L60" s="134"/>
      <c r="M60" s="96">
        <v>0</v>
      </c>
      <c r="N60" s="20">
        <v>0</v>
      </c>
      <c r="O60" s="20" t="s">
        <v>100</v>
      </c>
      <c r="P60" s="92">
        <f>N60*M60</f>
        <v>0</v>
      </c>
    </row>
    <row r="61" spans="1:27" ht="15" customHeight="1" thickBot="1">
      <c r="A61" s="35" t="s">
        <v>136</v>
      </c>
      <c r="B61" s="36"/>
      <c r="C61" s="20">
        <v>0</v>
      </c>
      <c r="D61" s="21">
        <v>0</v>
      </c>
      <c r="E61" s="21">
        <v>0</v>
      </c>
      <c r="F61" s="104">
        <f>SUM(D61+E61)*$H$83</f>
        <v>0</v>
      </c>
      <c r="G61" s="120">
        <f>SUM(D61:F61)</f>
        <v>0</v>
      </c>
      <c r="H61" s="105">
        <f>C61*G61</f>
        <v>0</v>
      </c>
      <c r="J61" s="9"/>
      <c r="K61" s="3"/>
      <c r="L61" s="134"/>
      <c r="M61" s="96">
        <v>0</v>
      </c>
      <c r="N61" s="20">
        <v>0</v>
      </c>
      <c r="O61" s="20" t="s">
        <v>100</v>
      </c>
      <c r="P61" s="92">
        <f>N61*M61</f>
        <v>0</v>
      </c>
      <c r="R61" s="307" t="s">
        <v>10</v>
      </c>
      <c r="S61" s="308"/>
      <c r="T61" s="308"/>
      <c r="U61" s="308"/>
      <c r="V61" s="308"/>
      <c r="W61" s="309"/>
      <c r="Y61" s="208" t="s">
        <v>92</v>
      </c>
      <c r="Z61" s="209"/>
      <c r="AA61" s="210"/>
    </row>
    <row r="62" spans="1:27" ht="15" customHeight="1" thickBot="1">
      <c r="A62" s="23"/>
      <c r="B62" s="36"/>
      <c r="C62" s="13"/>
      <c r="D62" s="37"/>
      <c r="E62" s="13"/>
      <c r="F62" s="3"/>
      <c r="G62" s="13"/>
      <c r="H62" s="108"/>
      <c r="J62" s="9"/>
      <c r="K62" s="3"/>
      <c r="L62" s="134"/>
      <c r="M62" s="96">
        <v>0</v>
      </c>
      <c r="N62" s="20">
        <v>0</v>
      </c>
      <c r="O62" s="20" t="s">
        <v>100</v>
      </c>
      <c r="P62" s="196">
        <f>N62*M62</f>
        <v>0</v>
      </c>
      <c r="R62" s="295" t="s">
        <v>170</v>
      </c>
      <c r="S62" s="296"/>
      <c r="T62" s="297"/>
      <c r="U62" s="29">
        <f>+'Item 1 '!U62</f>
        <v>0</v>
      </c>
      <c r="V62" s="298">
        <f>SUM(V59+V54)*U62</f>
        <v>0</v>
      </c>
      <c r="W62" s="299"/>
      <c r="Y62" s="97" t="s">
        <v>94</v>
      </c>
      <c r="Z62" s="334"/>
      <c r="AA62" s="335"/>
    </row>
    <row r="63" spans="1:27" ht="15" customHeight="1" thickBot="1">
      <c r="A63" s="35" t="s">
        <v>203</v>
      </c>
      <c r="B63" s="36"/>
      <c r="C63" s="20">
        <v>0</v>
      </c>
      <c r="D63" s="21">
        <v>0</v>
      </c>
      <c r="E63" s="21">
        <v>0</v>
      </c>
      <c r="F63" s="104">
        <f>SUM(D63+E63)*$H$83</f>
        <v>0</v>
      </c>
      <c r="G63" s="120">
        <f>SUM(D63:F63)</f>
        <v>0</v>
      </c>
      <c r="H63" s="105">
        <f>C63*G63</f>
        <v>0</v>
      </c>
      <c r="J63" s="9"/>
      <c r="K63" s="3"/>
      <c r="L63" s="15"/>
      <c r="M63" s="3"/>
      <c r="N63" s="176"/>
      <c r="O63" s="176" t="s">
        <v>5</v>
      </c>
      <c r="P63" s="194">
        <f>SUM(P58:P62)</f>
        <v>0</v>
      </c>
      <c r="S63" s="317" t="s">
        <v>1</v>
      </c>
      <c r="T63" s="318"/>
      <c r="U63" s="28">
        <f>SUM(U62)</f>
        <v>0</v>
      </c>
      <c r="V63" s="293">
        <f>SUM(V62)</f>
        <v>0</v>
      </c>
      <c r="W63" s="294"/>
      <c r="Y63" s="98"/>
      <c r="Z63" s="336"/>
      <c r="AA63" s="337"/>
    </row>
    <row r="64" spans="1:27" ht="15" customHeight="1" thickBot="1">
      <c r="A64" s="35"/>
      <c r="B64" s="3"/>
      <c r="C64" s="3"/>
      <c r="D64" s="19"/>
      <c r="E64" s="19"/>
      <c r="F64" s="3"/>
      <c r="G64" s="16"/>
      <c r="H64" s="108"/>
      <c r="J64" s="93" t="s">
        <v>149</v>
      </c>
      <c r="K64" s="3"/>
      <c r="L64" s="15"/>
      <c r="M64" s="15"/>
      <c r="N64" s="15"/>
      <c r="O64" s="3"/>
      <c r="P64" s="10"/>
      <c r="Y64" s="99" t="s">
        <v>95</v>
      </c>
      <c r="Z64" s="334"/>
      <c r="AA64" s="335"/>
    </row>
    <row r="65" spans="1:27" ht="15" customHeight="1" thickBot="1">
      <c r="A65" s="35" t="s">
        <v>138</v>
      </c>
      <c r="B65" s="36"/>
      <c r="C65" s="20">
        <v>0</v>
      </c>
      <c r="D65" s="21">
        <v>0</v>
      </c>
      <c r="E65" s="21">
        <v>0</v>
      </c>
      <c r="F65" s="104">
        <f>SUM(D65+E65)*$H$83</f>
        <v>0</v>
      </c>
      <c r="G65" s="120">
        <f>SUM(D65:F65)</f>
        <v>0</v>
      </c>
      <c r="H65" s="105">
        <f>C65*G65</f>
        <v>0</v>
      </c>
      <c r="J65" s="9"/>
      <c r="K65" s="3"/>
      <c r="L65" s="134"/>
      <c r="M65" s="96">
        <v>0</v>
      </c>
      <c r="N65" s="20">
        <v>0</v>
      </c>
      <c r="O65" s="20" t="s">
        <v>100</v>
      </c>
      <c r="P65" s="92">
        <f>N65*M65</f>
        <v>0</v>
      </c>
      <c r="R65" s="307" t="s">
        <v>49</v>
      </c>
      <c r="S65" s="308"/>
      <c r="T65" s="308"/>
      <c r="U65" s="308"/>
      <c r="V65" s="308"/>
      <c r="W65" s="309"/>
      <c r="Y65" s="98"/>
      <c r="Z65" s="336"/>
      <c r="AA65" s="337"/>
    </row>
    <row r="66" spans="1:27" ht="15" customHeight="1">
      <c r="A66" s="9"/>
      <c r="B66" s="3"/>
      <c r="C66" s="3"/>
      <c r="D66" s="19"/>
      <c r="E66" s="19"/>
      <c r="F66" s="3"/>
      <c r="G66" s="16"/>
      <c r="H66" s="108"/>
      <c r="J66" s="9"/>
      <c r="K66" s="3"/>
      <c r="L66" s="134"/>
      <c r="M66" s="96">
        <v>0</v>
      </c>
      <c r="N66" s="20">
        <v>0</v>
      </c>
      <c r="O66" s="20" t="s">
        <v>100</v>
      </c>
      <c r="P66" s="92">
        <f>N66*M66</f>
        <v>0</v>
      </c>
      <c r="R66" s="312" t="s">
        <v>173</v>
      </c>
      <c r="S66" s="313"/>
      <c r="T66" s="314"/>
      <c r="U66" s="33">
        <f>+'Item 1 '!U66</f>
        <v>0</v>
      </c>
      <c r="V66" s="319">
        <f>SUM(V63+V59+V54)*U66</f>
        <v>0</v>
      </c>
      <c r="W66" s="320"/>
      <c r="Y66" s="99" t="s">
        <v>93</v>
      </c>
      <c r="Z66" s="334"/>
      <c r="AA66" s="335"/>
    </row>
    <row r="67" spans="1:27" ht="15" customHeight="1" thickBot="1">
      <c r="A67" s="35" t="s">
        <v>141</v>
      </c>
      <c r="B67" s="36"/>
      <c r="C67" s="20">
        <v>0</v>
      </c>
      <c r="D67" s="21">
        <v>0</v>
      </c>
      <c r="E67" s="21">
        <v>0</v>
      </c>
      <c r="F67" s="104">
        <f>SUM(D67+E67)*$H$83</f>
        <v>0</v>
      </c>
      <c r="G67" s="120">
        <f>SUM(D67:F67)</f>
        <v>0</v>
      </c>
      <c r="H67" s="105">
        <f>C67*G67</f>
        <v>0</v>
      </c>
      <c r="J67" s="9"/>
      <c r="K67" s="3"/>
      <c r="L67" s="134"/>
      <c r="M67" s="96">
        <v>0</v>
      </c>
      <c r="N67" s="20">
        <v>0</v>
      </c>
      <c r="O67" s="20" t="s">
        <v>100</v>
      </c>
      <c r="P67" s="92">
        <f>N67*M67</f>
        <v>0</v>
      </c>
      <c r="R67" s="331" t="s">
        <v>174</v>
      </c>
      <c r="S67" s="332"/>
      <c r="T67" s="333"/>
      <c r="U67" s="33">
        <f>+'Item 1 '!U67</f>
        <v>0</v>
      </c>
      <c r="V67" s="319">
        <f>SUM(V63+V59+V54)*U67</f>
        <v>0</v>
      </c>
      <c r="W67" s="320"/>
      <c r="Y67" s="98"/>
      <c r="Z67" s="336"/>
      <c r="AA67" s="337"/>
    </row>
    <row r="68" spans="1:23" ht="15" customHeight="1" thickBot="1">
      <c r="A68" s="9"/>
      <c r="B68" s="3"/>
      <c r="C68" s="3"/>
      <c r="D68" s="19"/>
      <c r="E68" s="19"/>
      <c r="F68" s="3"/>
      <c r="G68" s="16"/>
      <c r="H68" s="108"/>
      <c r="J68" s="9"/>
      <c r="K68" s="3"/>
      <c r="L68" s="134"/>
      <c r="M68" s="96">
        <v>0</v>
      </c>
      <c r="N68" s="20">
        <v>0</v>
      </c>
      <c r="O68" s="20" t="s">
        <v>100</v>
      </c>
      <c r="P68" s="92">
        <f>N68*M68</f>
        <v>0</v>
      </c>
      <c r="R68" s="321" t="s">
        <v>175</v>
      </c>
      <c r="S68" s="322"/>
      <c r="T68" s="323"/>
      <c r="U68" s="34">
        <f>+'Item 1 '!U68</f>
        <v>0</v>
      </c>
      <c r="V68" s="324">
        <f>SUM(V63+V59+V54)*U68</f>
        <v>0</v>
      </c>
      <c r="W68" s="325"/>
    </row>
    <row r="69" spans="1:27" ht="15" customHeight="1" thickBot="1">
      <c r="A69" s="35" t="s">
        <v>139</v>
      </c>
      <c r="B69" s="36"/>
      <c r="C69" s="20">
        <v>0</v>
      </c>
      <c r="D69" s="21">
        <v>0</v>
      </c>
      <c r="E69" s="21">
        <v>0</v>
      </c>
      <c r="F69" s="104">
        <f>SUM(D69+E69)*$H$83</f>
        <v>0</v>
      </c>
      <c r="G69" s="120">
        <f>SUM(D69:F69)</f>
        <v>0</v>
      </c>
      <c r="H69" s="105">
        <f>C69*G69</f>
        <v>0</v>
      </c>
      <c r="J69" s="9"/>
      <c r="K69" s="3"/>
      <c r="L69" s="134"/>
      <c r="M69" s="96">
        <v>0</v>
      </c>
      <c r="N69" s="20">
        <v>0</v>
      </c>
      <c r="O69" s="20" t="s">
        <v>100</v>
      </c>
      <c r="P69" s="196">
        <f>N69*M69</f>
        <v>0</v>
      </c>
      <c r="S69" s="317" t="s">
        <v>1</v>
      </c>
      <c r="T69" s="318"/>
      <c r="U69" s="5">
        <f>SUM(U66:U68)</f>
        <v>0</v>
      </c>
      <c r="V69" s="293">
        <f>SUM(V66:W68)</f>
        <v>0</v>
      </c>
      <c r="W69" s="294"/>
      <c r="Y69" s="208" t="s">
        <v>92</v>
      </c>
      <c r="Z69" s="209"/>
      <c r="AA69" s="210"/>
    </row>
    <row r="70" spans="1:27" ht="15" customHeight="1" thickBot="1">
      <c r="A70" s="9"/>
      <c r="B70" s="3"/>
      <c r="C70" s="3"/>
      <c r="D70" s="19"/>
      <c r="E70" s="19"/>
      <c r="F70" s="3"/>
      <c r="G70" s="16"/>
      <c r="H70" s="108"/>
      <c r="J70" s="9"/>
      <c r="K70" s="3"/>
      <c r="L70" s="15"/>
      <c r="M70" s="3"/>
      <c r="N70" s="176"/>
      <c r="O70" s="176" t="s">
        <v>5</v>
      </c>
      <c r="P70" s="194">
        <f>SUM(P65:P69)</f>
        <v>0</v>
      </c>
      <c r="Y70" s="97" t="s">
        <v>94</v>
      </c>
      <c r="Z70" s="334"/>
      <c r="AA70" s="335"/>
    </row>
    <row r="71" spans="1:27" ht="15" customHeight="1" thickBot="1">
      <c r="A71" s="35" t="s">
        <v>140</v>
      </c>
      <c r="B71" s="36"/>
      <c r="C71" s="20">
        <v>0</v>
      </c>
      <c r="D71" s="21">
        <v>0</v>
      </c>
      <c r="E71" s="21">
        <v>0</v>
      </c>
      <c r="F71" s="104">
        <f>SUM(D71+E71)*$H$83</f>
        <v>0</v>
      </c>
      <c r="G71" s="120">
        <f>SUM(D71:F71)</f>
        <v>0</v>
      </c>
      <c r="H71" s="105">
        <f>C71*G71</f>
        <v>0</v>
      </c>
      <c r="J71" s="93" t="s">
        <v>147</v>
      </c>
      <c r="K71" s="3"/>
      <c r="L71" s="15"/>
      <c r="M71" s="3"/>
      <c r="N71" s="3"/>
      <c r="O71" s="3"/>
      <c r="P71" s="10"/>
      <c r="R71" s="307" t="s">
        <v>77</v>
      </c>
      <c r="S71" s="308"/>
      <c r="T71" s="308"/>
      <c r="U71" s="308"/>
      <c r="V71" s="308"/>
      <c r="W71" s="309"/>
      <c r="Y71" s="98"/>
      <c r="Z71" s="336"/>
      <c r="AA71" s="337"/>
    </row>
    <row r="72" spans="1:27" ht="15" customHeight="1">
      <c r="A72" s="9"/>
      <c r="B72" s="3"/>
      <c r="C72" s="3"/>
      <c r="D72" s="19"/>
      <c r="E72" s="19"/>
      <c r="F72" s="3"/>
      <c r="G72" s="16"/>
      <c r="H72" s="108"/>
      <c r="J72" s="9"/>
      <c r="K72" s="3"/>
      <c r="L72" s="134"/>
      <c r="M72" s="96">
        <v>0</v>
      </c>
      <c r="N72" s="20">
        <v>0</v>
      </c>
      <c r="O72" s="20" t="s">
        <v>100</v>
      </c>
      <c r="P72" s="92">
        <f>N72*M72</f>
        <v>0</v>
      </c>
      <c r="R72" s="312" t="s">
        <v>178</v>
      </c>
      <c r="S72" s="313"/>
      <c r="T72" s="314"/>
      <c r="U72" s="31">
        <f>+'Item 1 '!U72</f>
        <v>0</v>
      </c>
      <c r="V72" s="315">
        <f>SUM(V69+V63+V59+V54)*U72</f>
        <v>0</v>
      </c>
      <c r="W72" s="316"/>
      <c r="Y72" s="99" t="s">
        <v>95</v>
      </c>
      <c r="Z72" s="334"/>
      <c r="AA72" s="335"/>
    </row>
    <row r="73" spans="1:27" ht="15" customHeight="1" thickBot="1">
      <c r="A73" s="35" t="s">
        <v>135</v>
      </c>
      <c r="B73" s="36"/>
      <c r="C73" s="20">
        <v>0</v>
      </c>
      <c r="D73" s="21">
        <v>0</v>
      </c>
      <c r="E73" s="21">
        <v>0</v>
      </c>
      <c r="F73" s="104">
        <f>SUM(D73+E73)*$H$83</f>
        <v>0</v>
      </c>
      <c r="G73" s="120">
        <f>SUM(D73:F73)</f>
        <v>0</v>
      </c>
      <c r="H73" s="105">
        <f>C73*G73</f>
        <v>0</v>
      </c>
      <c r="J73" s="9"/>
      <c r="K73" s="3"/>
      <c r="L73" s="134"/>
      <c r="M73" s="96">
        <v>0</v>
      </c>
      <c r="N73" s="20">
        <v>0</v>
      </c>
      <c r="O73" s="20" t="s">
        <v>100</v>
      </c>
      <c r="P73" s="92">
        <f>N73*M73</f>
        <v>0</v>
      </c>
      <c r="R73" s="331" t="str">
        <f>+'Item 1 '!R73:T73</f>
        <v>Other</v>
      </c>
      <c r="S73" s="332"/>
      <c r="T73" s="333"/>
      <c r="U73" s="33">
        <f>+'Item 1 '!U73</f>
        <v>0</v>
      </c>
      <c r="V73" s="319">
        <f>SUM(V69+V63+V59+V54)*U73</f>
        <v>0</v>
      </c>
      <c r="W73" s="320"/>
      <c r="Y73" s="98"/>
      <c r="Z73" s="336"/>
      <c r="AA73" s="337"/>
    </row>
    <row r="74" spans="1:27" ht="15" customHeight="1" thickBot="1">
      <c r="A74" s="9"/>
      <c r="B74" s="3"/>
      <c r="C74" s="3"/>
      <c r="D74" s="19"/>
      <c r="E74" s="19"/>
      <c r="F74" s="3"/>
      <c r="G74" s="16"/>
      <c r="H74" s="108"/>
      <c r="J74" s="9"/>
      <c r="K74" s="3"/>
      <c r="L74" s="134"/>
      <c r="M74" s="96">
        <v>0</v>
      </c>
      <c r="N74" s="20">
        <v>0</v>
      </c>
      <c r="O74" s="20" t="s">
        <v>100</v>
      </c>
      <c r="P74" s="92">
        <f>N74*M74</f>
        <v>0</v>
      </c>
      <c r="R74" s="348">
        <f>+'Item 1 '!U74</f>
        <v>0</v>
      </c>
      <c r="S74" s="322"/>
      <c r="T74" s="323"/>
      <c r="U74" s="34">
        <f>+'Item 1 '!U74</f>
        <v>0</v>
      </c>
      <c r="V74" s="324">
        <f>SUM(V69+V63+V59+V54)*U74</f>
        <v>0</v>
      </c>
      <c r="W74" s="325"/>
      <c r="Y74" s="99" t="s">
        <v>93</v>
      </c>
      <c r="Z74" s="334"/>
      <c r="AA74" s="335"/>
    </row>
    <row r="75" spans="1:27" ht="15" customHeight="1" thickBot="1">
      <c r="A75" s="93" t="s">
        <v>182</v>
      </c>
      <c r="B75" s="3"/>
      <c r="C75" s="3"/>
      <c r="D75" s="19"/>
      <c r="E75" s="19"/>
      <c r="F75" s="3"/>
      <c r="G75" s="16"/>
      <c r="H75" s="108"/>
      <c r="J75" s="9"/>
      <c r="K75" s="3"/>
      <c r="L75" s="134"/>
      <c r="M75" s="96">
        <v>0</v>
      </c>
      <c r="N75" s="20">
        <v>0</v>
      </c>
      <c r="O75" s="20" t="s">
        <v>100</v>
      </c>
      <c r="P75" s="92">
        <f>N75*M75</f>
        <v>0</v>
      </c>
      <c r="R75" s="4"/>
      <c r="S75" s="317" t="s">
        <v>1</v>
      </c>
      <c r="T75" s="318"/>
      <c r="U75" s="5">
        <f>SUM(U72:U74)</f>
        <v>0</v>
      </c>
      <c r="V75" s="293">
        <f>SUM(V72:W74)</f>
        <v>0</v>
      </c>
      <c r="W75" s="294"/>
      <c r="Y75" s="98"/>
      <c r="Z75" s="336"/>
      <c r="AA75" s="337"/>
    </row>
    <row r="76" spans="1:16" ht="15" customHeight="1" thickBot="1">
      <c r="A76" s="9" t="s">
        <v>183</v>
      </c>
      <c r="B76" s="36"/>
      <c r="C76" s="20">
        <v>0</v>
      </c>
      <c r="D76" s="21">
        <v>0</v>
      </c>
      <c r="E76" s="21">
        <v>0</v>
      </c>
      <c r="F76" s="104">
        <f>SUM(D76+E76)*$H$83</f>
        <v>0</v>
      </c>
      <c r="G76" s="120">
        <f>SUM(D76:F76)</f>
        <v>0</v>
      </c>
      <c r="H76" s="105">
        <f>C76*G76</f>
        <v>0</v>
      </c>
      <c r="J76" s="9"/>
      <c r="K76" s="3"/>
      <c r="L76" s="134"/>
      <c r="M76" s="96">
        <v>0</v>
      </c>
      <c r="N76" s="20">
        <v>0</v>
      </c>
      <c r="O76" s="20" t="s">
        <v>100</v>
      </c>
      <c r="P76" s="196">
        <f>N76*M76</f>
        <v>0</v>
      </c>
    </row>
    <row r="77" spans="1:27" ht="15" customHeight="1" thickBot="1">
      <c r="A77" s="9" t="s">
        <v>136</v>
      </c>
      <c r="B77" s="3"/>
      <c r="C77" s="20">
        <v>0</v>
      </c>
      <c r="D77" s="21">
        <v>0</v>
      </c>
      <c r="E77" s="21">
        <v>0</v>
      </c>
      <c r="F77" s="104">
        <f>SUM(D77+E77)*$H$83</f>
        <v>0</v>
      </c>
      <c r="G77" s="120">
        <f>SUM(D77:F77)</f>
        <v>0</v>
      </c>
      <c r="H77" s="105">
        <f>C77*G77</f>
        <v>0</v>
      </c>
      <c r="J77" s="9"/>
      <c r="K77" s="3"/>
      <c r="L77" s="15"/>
      <c r="M77" s="3"/>
      <c r="N77" s="176"/>
      <c r="O77" s="176" t="s">
        <v>5</v>
      </c>
      <c r="P77" s="194">
        <f>SUM(P72:P76)</f>
        <v>0</v>
      </c>
      <c r="R77" s="307" t="s">
        <v>176</v>
      </c>
      <c r="S77" s="308"/>
      <c r="T77" s="308"/>
      <c r="U77" s="308"/>
      <c r="V77" s="308"/>
      <c r="W77" s="309"/>
      <c r="Y77" s="208" t="s">
        <v>92</v>
      </c>
      <c r="Z77" s="209"/>
      <c r="AA77" s="210"/>
    </row>
    <row r="78" spans="1:27" ht="15" customHeight="1">
      <c r="A78" s="35" t="s">
        <v>142</v>
      </c>
      <c r="B78" s="36"/>
      <c r="C78" s="20">
        <v>0</v>
      </c>
      <c r="D78" s="21">
        <v>0</v>
      </c>
      <c r="E78" s="21">
        <v>0</v>
      </c>
      <c r="F78" s="104">
        <f>SUM(D78+E78)*$H$83</f>
        <v>0</v>
      </c>
      <c r="G78" s="120">
        <f>SUM(D78:F78)</f>
        <v>0</v>
      </c>
      <c r="H78" s="165">
        <f>C78*G78</f>
        <v>0</v>
      </c>
      <c r="J78" s="93" t="s">
        <v>150</v>
      </c>
      <c r="K78" s="3"/>
      <c r="L78" s="15"/>
      <c r="M78" s="15"/>
      <c r="N78" s="15"/>
      <c r="O78" s="3"/>
      <c r="P78" s="10"/>
      <c r="R78" s="312" t="s">
        <v>171</v>
      </c>
      <c r="S78" s="313"/>
      <c r="T78" s="314"/>
      <c r="U78" s="31">
        <f>+'Item 1 '!U78</f>
        <v>0</v>
      </c>
      <c r="V78" s="315">
        <f>SUM(V75+V69+V63+V59+V54)*U78</f>
        <v>0</v>
      </c>
      <c r="W78" s="316"/>
      <c r="Y78" s="97" t="s">
        <v>94</v>
      </c>
      <c r="Z78" s="334"/>
      <c r="AA78" s="335"/>
    </row>
    <row r="79" spans="1:27" ht="15" customHeight="1" thickBot="1">
      <c r="A79" s="9"/>
      <c r="B79" s="3"/>
      <c r="C79" s="3"/>
      <c r="D79" s="3"/>
      <c r="E79" s="3"/>
      <c r="F79" s="311" t="s">
        <v>184</v>
      </c>
      <c r="G79" s="311"/>
      <c r="H79" s="108">
        <f>SUM(H76:H78)</f>
        <v>0</v>
      </c>
      <c r="J79" s="9"/>
      <c r="K79" s="3"/>
      <c r="L79" s="134"/>
      <c r="M79" s="96">
        <v>0</v>
      </c>
      <c r="N79" s="20">
        <v>0</v>
      </c>
      <c r="O79" s="20" t="s">
        <v>100</v>
      </c>
      <c r="P79" s="92">
        <f>N79*M79</f>
        <v>0</v>
      </c>
      <c r="R79" s="321" t="s">
        <v>172</v>
      </c>
      <c r="S79" s="322"/>
      <c r="T79" s="323"/>
      <c r="U79" s="32">
        <f>+'Item 1 '!U79</f>
        <v>0</v>
      </c>
      <c r="V79" s="324">
        <f>SUM(V75+V69+V63+V59+V54)*U79</f>
        <v>0</v>
      </c>
      <c r="W79" s="325"/>
      <c r="Y79" s="98"/>
      <c r="Z79" s="336"/>
      <c r="AA79" s="337"/>
    </row>
    <row r="80" spans="1:27" ht="15" customHeight="1" thickBot="1">
      <c r="A80" s="9"/>
      <c r="B80" s="3"/>
      <c r="C80" s="3"/>
      <c r="D80" s="3"/>
      <c r="E80" s="3"/>
      <c r="F80" s="3"/>
      <c r="G80" s="3"/>
      <c r="H80" s="10"/>
      <c r="J80" s="9"/>
      <c r="K80" s="3"/>
      <c r="L80" s="134"/>
      <c r="M80" s="96">
        <v>0</v>
      </c>
      <c r="N80" s="20">
        <v>0</v>
      </c>
      <c r="O80" s="20" t="s">
        <v>100</v>
      </c>
      <c r="P80" s="92">
        <f>N80*M80</f>
        <v>0</v>
      </c>
      <c r="S80" s="346" t="s">
        <v>1</v>
      </c>
      <c r="T80" s="347"/>
      <c r="U80" s="28">
        <f>SUM(U78:U79)</f>
        <v>0</v>
      </c>
      <c r="V80" s="293">
        <f>SUM(V78:W79)</f>
        <v>0</v>
      </c>
      <c r="W80" s="294"/>
      <c r="Y80" s="99" t="s">
        <v>95</v>
      </c>
      <c r="Z80" s="334"/>
      <c r="AA80" s="335"/>
    </row>
    <row r="81" spans="1:27" ht="15" customHeight="1" thickBot="1">
      <c r="A81" s="197" t="s">
        <v>143</v>
      </c>
      <c r="B81" s="198"/>
      <c r="C81" s="3"/>
      <c r="D81" s="19"/>
      <c r="E81" s="19"/>
      <c r="F81" s="3"/>
      <c r="G81" s="16"/>
      <c r="H81" s="108"/>
      <c r="J81" s="9"/>
      <c r="K81" s="3"/>
      <c r="L81" s="134"/>
      <c r="M81" s="96">
        <v>0</v>
      </c>
      <c r="N81" s="20">
        <v>0</v>
      </c>
      <c r="O81" s="20" t="s">
        <v>100</v>
      </c>
      <c r="P81" s="92">
        <f>N81*M81</f>
        <v>0</v>
      </c>
      <c r="Y81" s="98"/>
      <c r="Z81" s="336"/>
      <c r="AA81" s="337"/>
    </row>
    <row r="82" spans="1:28" ht="14.25" customHeight="1" thickBot="1">
      <c r="A82" s="106" t="s">
        <v>113</v>
      </c>
      <c r="B82" s="107" t="s">
        <v>114</v>
      </c>
      <c r="C82" s="107" t="s">
        <v>115</v>
      </c>
      <c r="D82" s="107" t="s">
        <v>116</v>
      </c>
      <c r="E82" s="107" t="s">
        <v>117</v>
      </c>
      <c r="F82" s="107" t="s">
        <v>73</v>
      </c>
      <c r="G82" s="107" t="s">
        <v>73</v>
      </c>
      <c r="H82" s="130" t="s">
        <v>9</v>
      </c>
      <c r="J82" s="9"/>
      <c r="K82" s="3"/>
      <c r="L82" s="134"/>
      <c r="M82" s="96">
        <v>0</v>
      </c>
      <c r="N82" s="20">
        <v>0</v>
      </c>
      <c r="O82" s="20" t="s">
        <v>100</v>
      </c>
      <c r="P82" s="196">
        <f>N82*M82</f>
        <v>0</v>
      </c>
      <c r="R82" s="282" t="s">
        <v>3</v>
      </c>
      <c r="S82" s="283"/>
      <c r="T82" s="283"/>
      <c r="U82" s="184">
        <f>+U80+U75+U69+U63+U59</f>
        <v>0</v>
      </c>
      <c r="V82" s="328">
        <f>ROUND(V80+V75+V69+V63+V59+V54,0)</f>
        <v>0</v>
      </c>
      <c r="W82" s="329"/>
      <c r="Y82" s="99" t="s">
        <v>93</v>
      </c>
      <c r="Z82" s="334"/>
      <c r="AA82" s="335"/>
      <c r="AB82" s="65"/>
    </row>
    <row r="83" spans="1:27" ht="15" customHeight="1" thickBot="1">
      <c r="A83" s="109">
        <v>0.062</v>
      </c>
      <c r="B83" s="131">
        <v>0.0145</v>
      </c>
      <c r="C83" s="131">
        <v>0.008</v>
      </c>
      <c r="D83" s="131">
        <v>0.06</v>
      </c>
      <c r="E83" s="131">
        <v>0.12</v>
      </c>
      <c r="F83" s="131">
        <v>0</v>
      </c>
      <c r="G83" s="131">
        <v>0</v>
      </c>
      <c r="H83" s="132">
        <f>SUM(A83:G83)</f>
        <v>0.26449999999999996</v>
      </c>
      <c r="J83" s="11"/>
      <c r="K83" s="12"/>
      <c r="L83" s="12"/>
      <c r="M83" s="12"/>
      <c r="N83" s="175"/>
      <c r="O83" s="175" t="s">
        <v>5</v>
      </c>
      <c r="P83" s="195">
        <f>SUM(P79:P82)</f>
        <v>0</v>
      </c>
      <c r="R83" s="148"/>
      <c r="S83" s="53"/>
      <c r="T83" s="326" t="s">
        <v>29</v>
      </c>
      <c r="U83" s="327"/>
      <c r="V83" s="341">
        <f>ROUND(SUM(V54:V80)/2,0)</f>
        <v>0</v>
      </c>
      <c r="W83" s="342"/>
      <c r="Y83" s="98"/>
      <c r="Z83" s="336"/>
      <c r="AA83" s="337"/>
    </row>
    <row r="84" spans="12:23" ht="15" customHeight="1" thickBot="1">
      <c r="L84" s="2"/>
      <c r="M84" s="2"/>
      <c r="U84" s="100" t="s">
        <v>197</v>
      </c>
      <c r="V84" s="280">
        <f>+V82-V83</f>
        <v>0</v>
      </c>
      <c r="W84" s="281"/>
    </row>
    <row r="85" spans="1:28" ht="15" customHeight="1" thickBot="1">
      <c r="A85" s="52" t="s">
        <v>80</v>
      </c>
      <c r="B85" s="53"/>
      <c r="C85" s="53"/>
      <c r="D85" s="53"/>
      <c r="E85" s="53"/>
      <c r="F85" s="53"/>
      <c r="G85" s="53"/>
      <c r="H85" s="53"/>
      <c r="I85" s="53"/>
      <c r="J85" s="53"/>
      <c r="K85" s="53"/>
      <c r="L85" s="53"/>
      <c r="M85" s="53"/>
      <c r="N85" s="53"/>
      <c r="O85" s="53"/>
      <c r="P85" s="53"/>
      <c r="Q85" s="53"/>
      <c r="R85" s="53"/>
      <c r="S85" s="53"/>
      <c r="T85" s="53"/>
      <c r="U85" s="53"/>
      <c r="V85" s="53"/>
      <c r="W85" s="53"/>
      <c r="X85" s="53"/>
      <c r="Y85" s="53"/>
      <c r="Z85" s="53"/>
      <c r="AA85" s="115"/>
      <c r="AB85" s="3"/>
    </row>
    <row r="86" spans="1:28" ht="15" customHeight="1">
      <c r="A86" s="24">
        <v>1</v>
      </c>
      <c r="B86" s="24"/>
      <c r="C86" s="24"/>
      <c r="D86" s="24"/>
      <c r="E86" s="116"/>
      <c r="F86" s="116"/>
      <c r="G86" s="116"/>
      <c r="H86" s="116"/>
      <c r="I86" s="116"/>
      <c r="J86" s="116"/>
      <c r="K86" s="116"/>
      <c r="L86" s="116"/>
      <c r="M86" s="116"/>
      <c r="N86" s="116"/>
      <c r="O86" s="116"/>
      <c r="P86" s="116"/>
      <c r="Q86" s="116"/>
      <c r="R86" s="116"/>
      <c r="S86" s="116"/>
      <c r="T86" s="116"/>
      <c r="U86" s="116"/>
      <c r="V86" s="116"/>
      <c r="W86" s="116"/>
      <c r="X86" s="116"/>
      <c r="Y86" s="116"/>
      <c r="Z86" s="116"/>
      <c r="AA86" s="116"/>
      <c r="AB86" s="50"/>
    </row>
    <row r="87" spans="1:28" ht="15" customHeight="1">
      <c r="A87" s="24">
        <v>2</v>
      </c>
      <c r="B87" s="24"/>
      <c r="C87" s="24"/>
      <c r="D87" s="24"/>
      <c r="E87" s="117"/>
      <c r="F87" s="117"/>
      <c r="G87" s="117"/>
      <c r="H87" s="117"/>
      <c r="I87" s="117"/>
      <c r="J87" s="117"/>
      <c r="K87" s="117"/>
      <c r="L87" s="117"/>
      <c r="M87" s="117"/>
      <c r="N87" s="117"/>
      <c r="O87" s="117"/>
      <c r="P87" s="117"/>
      <c r="Q87" s="117"/>
      <c r="R87" s="117"/>
      <c r="S87" s="117"/>
      <c r="T87" s="117"/>
      <c r="U87" s="117"/>
      <c r="V87" s="117"/>
      <c r="W87" s="117"/>
      <c r="X87" s="117"/>
      <c r="Y87" s="117"/>
      <c r="Z87" s="117"/>
      <c r="AA87" s="117"/>
      <c r="AB87" s="50"/>
    </row>
    <row r="88" spans="1:28" ht="15" customHeight="1">
      <c r="A88" s="24">
        <v>3</v>
      </c>
      <c r="B88" s="24"/>
      <c r="C88" s="24"/>
      <c r="D88" s="24"/>
      <c r="E88" s="117"/>
      <c r="F88" s="117"/>
      <c r="G88" s="117"/>
      <c r="H88" s="117"/>
      <c r="I88" s="117"/>
      <c r="J88" s="117"/>
      <c r="K88" s="117"/>
      <c r="L88" s="117"/>
      <c r="M88" s="117"/>
      <c r="N88" s="117"/>
      <c r="O88" s="117"/>
      <c r="P88" s="117"/>
      <c r="Q88" s="117"/>
      <c r="R88" s="117"/>
      <c r="S88" s="117"/>
      <c r="T88" s="117"/>
      <c r="U88" s="117"/>
      <c r="V88" s="117"/>
      <c r="W88" s="117"/>
      <c r="X88" s="117"/>
      <c r="Y88" s="117"/>
      <c r="Z88" s="117"/>
      <c r="AA88" s="117"/>
      <c r="AB88" s="50"/>
    </row>
    <row r="89" spans="1:28" ht="15" customHeight="1">
      <c r="A89" s="24">
        <v>4</v>
      </c>
      <c r="B89" s="24"/>
      <c r="C89" s="24"/>
      <c r="D89" s="24"/>
      <c r="E89" s="117"/>
      <c r="F89" s="117"/>
      <c r="G89" s="117"/>
      <c r="H89" s="117"/>
      <c r="I89" s="117"/>
      <c r="J89" s="117"/>
      <c r="K89" s="117"/>
      <c r="L89" s="117"/>
      <c r="M89" s="117"/>
      <c r="N89" s="117"/>
      <c r="O89" s="117"/>
      <c r="P89" s="117"/>
      <c r="Q89" s="117"/>
      <c r="R89" s="117"/>
      <c r="S89" s="117"/>
      <c r="T89" s="117"/>
      <c r="U89" s="117"/>
      <c r="V89" s="117"/>
      <c r="W89" s="117"/>
      <c r="X89" s="117"/>
      <c r="Y89" s="117"/>
      <c r="Z89" s="117"/>
      <c r="AA89" s="117"/>
      <c r="AB89" s="50"/>
    </row>
    <row r="90" spans="1:28" ht="15" customHeight="1">
      <c r="A90" s="24">
        <v>5</v>
      </c>
      <c r="B90" s="24"/>
      <c r="C90" s="24"/>
      <c r="D90" s="24"/>
      <c r="E90" s="117"/>
      <c r="F90" s="117"/>
      <c r="G90" s="117"/>
      <c r="H90" s="117"/>
      <c r="I90" s="117"/>
      <c r="J90" s="117"/>
      <c r="K90" s="117"/>
      <c r="L90" s="117"/>
      <c r="M90" s="117"/>
      <c r="N90" s="117"/>
      <c r="O90" s="117"/>
      <c r="P90" s="117"/>
      <c r="Q90" s="117"/>
      <c r="R90" s="117"/>
      <c r="S90" s="117"/>
      <c r="T90" s="117"/>
      <c r="U90" s="117"/>
      <c r="V90" s="117"/>
      <c r="W90" s="117"/>
      <c r="X90" s="117"/>
      <c r="Y90" s="117"/>
      <c r="Z90" s="117"/>
      <c r="AA90" s="117"/>
      <c r="AB90" s="50"/>
    </row>
    <row r="91" spans="1:28" ht="15" customHeight="1">
      <c r="A91" s="24">
        <v>6</v>
      </c>
      <c r="B91" s="24"/>
      <c r="C91" s="24"/>
      <c r="D91" s="24"/>
      <c r="E91" s="117"/>
      <c r="F91" s="117"/>
      <c r="G91" s="117"/>
      <c r="H91" s="117"/>
      <c r="I91" s="117"/>
      <c r="J91" s="117"/>
      <c r="K91" s="117"/>
      <c r="L91" s="117"/>
      <c r="M91" s="117"/>
      <c r="N91" s="117"/>
      <c r="O91" s="117"/>
      <c r="P91" s="117"/>
      <c r="Q91" s="117"/>
      <c r="R91" s="117"/>
      <c r="S91" s="117"/>
      <c r="T91" s="117"/>
      <c r="U91" s="117"/>
      <c r="V91" s="117"/>
      <c r="W91" s="117"/>
      <c r="X91" s="117"/>
      <c r="Y91" s="117"/>
      <c r="Z91" s="117"/>
      <c r="AA91" s="117"/>
      <c r="AB91" s="50"/>
    </row>
    <row r="92" spans="1:28" ht="15" customHeight="1">
      <c r="A92" s="24">
        <v>7</v>
      </c>
      <c r="B92" s="24"/>
      <c r="C92" s="24"/>
      <c r="D92" s="24"/>
      <c r="E92" s="117"/>
      <c r="F92" s="117"/>
      <c r="G92" s="117"/>
      <c r="H92" s="117"/>
      <c r="I92" s="117"/>
      <c r="J92" s="117"/>
      <c r="K92" s="117"/>
      <c r="L92" s="117"/>
      <c r="M92" s="117"/>
      <c r="N92" s="117"/>
      <c r="O92" s="117"/>
      <c r="P92" s="117"/>
      <c r="Q92" s="117"/>
      <c r="R92" s="117"/>
      <c r="S92" s="117"/>
      <c r="T92" s="117"/>
      <c r="U92" s="117"/>
      <c r="V92" s="117"/>
      <c r="W92" s="117"/>
      <c r="X92" s="117"/>
      <c r="Y92" s="117"/>
      <c r="Z92" s="117"/>
      <c r="AA92" s="117"/>
      <c r="AB92" s="50"/>
    </row>
    <row r="93" spans="1:28" ht="15" customHeight="1">
      <c r="A93" s="24">
        <v>8</v>
      </c>
      <c r="B93" s="24"/>
      <c r="C93" s="24"/>
      <c r="D93" s="24"/>
      <c r="E93" s="117"/>
      <c r="F93" s="117"/>
      <c r="G93" s="117"/>
      <c r="H93" s="117"/>
      <c r="I93" s="117"/>
      <c r="J93" s="117"/>
      <c r="K93" s="117"/>
      <c r="L93" s="117"/>
      <c r="M93" s="117"/>
      <c r="N93" s="117"/>
      <c r="O93" s="117"/>
      <c r="P93" s="117"/>
      <c r="Q93" s="117"/>
      <c r="R93" s="117"/>
      <c r="S93" s="117"/>
      <c r="T93" s="117"/>
      <c r="U93" s="117"/>
      <c r="V93" s="117"/>
      <c r="W93" s="117"/>
      <c r="X93" s="117"/>
      <c r="Y93" s="117"/>
      <c r="Z93" s="117"/>
      <c r="AA93" s="117"/>
      <c r="AB93" s="50"/>
    </row>
    <row r="94" spans="1:28" ht="15" customHeight="1">
      <c r="A94" s="24">
        <v>9</v>
      </c>
      <c r="B94" s="24"/>
      <c r="C94" s="24"/>
      <c r="D94" s="24"/>
      <c r="E94" s="117"/>
      <c r="F94" s="117"/>
      <c r="G94" s="117"/>
      <c r="H94" s="117"/>
      <c r="I94" s="117"/>
      <c r="J94" s="117"/>
      <c r="K94" s="117"/>
      <c r="L94" s="117"/>
      <c r="M94" s="117"/>
      <c r="N94" s="117"/>
      <c r="O94" s="117"/>
      <c r="P94" s="117"/>
      <c r="Q94" s="117"/>
      <c r="R94" s="117"/>
      <c r="S94" s="117"/>
      <c r="T94" s="117"/>
      <c r="U94" s="117"/>
      <c r="V94" s="117"/>
      <c r="W94" s="117"/>
      <c r="X94" s="117"/>
      <c r="Y94" s="117"/>
      <c r="Z94" s="117"/>
      <c r="AA94" s="117"/>
      <c r="AB94" s="50"/>
    </row>
    <row r="95" spans="1:28" ht="15" customHeight="1">
      <c r="A95" s="24">
        <v>10</v>
      </c>
      <c r="B95" s="24"/>
      <c r="C95" s="24"/>
      <c r="D95" s="24"/>
      <c r="E95" s="117"/>
      <c r="F95" s="117"/>
      <c r="G95" s="117"/>
      <c r="H95" s="117"/>
      <c r="I95" s="117"/>
      <c r="J95" s="117"/>
      <c r="K95" s="117"/>
      <c r="L95" s="117"/>
      <c r="M95" s="117"/>
      <c r="N95" s="117"/>
      <c r="O95" s="117"/>
      <c r="P95" s="117"/>
      <c r="Q95" s="117"/>
      <c r="R95" s="117"/>
      <c r="S95" s="117"/>
      <c r="T95" s="117"/>
      <c r="U95" s="117"/>
      <c r="V95" s="117"/>
      <c r="W95" s="117"/>
      <c r="X95" s="117"/>
      <c r="Y95" s="117"/>
      <c r="Z95" s="117"/>
      <c r="AA95" s="117"/>
      <c r="AB95" s="50"/>
    </row>
    <row r="96" spans="1:28" ht="15" customHeight="1">
      <c r="A96" s="24">
        <v>11</v>
      </c>
      <c r="B96" s="24"/>
      <c r="C96" s="24"/>
      <c r="D96" s="24"/>
      <c r="E96" s="117"/>
      <c r="F96" s="117"/>
      <c r="G96" s="117"/>
      <c r="H96" s="117"/>
      <c r="I96" s="117"/>
      <c r="J96" s="117"/>
      <c r="K96" s="117"/>
      <c r="L96" s="117"/>
      <c r="M96" s="117"/>
      <c r="N96" s="117"/>
      <c r="O96" s="117"/>
      <c r="P96" s="117"/>
      <c r="Q96" s="117"/>
      <c r="R96" s="117"/>
      <c r="S96" s="117"/>
      <c r="T96" s="117"/>
      <c r="U96" s="117"/>
      <c r="V96" s="117"/>
      <c r="W96" s="117"/>
      <c r="X96" s="117"/>
      <c r="Y96" s="117"/>
      <c r="Z96" s="117"/>
      <c r="AA96" s="117"/>
      <c r="AB96" s="50"/>
    </row>
    <row r="97" spans="1:28" ht="15" customHeight="1">
      <c r="A97" s="24">
        <v>12</v>
      </c>
      <c r="B97" s="24"/>
      <c r="C97" s="24"/>
      <c r="D97" s="24"/>
      <c r="E97" s="117"/>
      <c r="F97" s="117"/>
      <c r="G97" s="117"/>
      <c r="H97" s="117"/>
      <c r="I97" s="117"/>
      <c r="J97" s="117"/>
      <c r="K97" s="117"/>
      <c r="L97" s="117"/>
      <c r="M97" s="117"/>
      <c r="N97" s="117"/>
      <c r="O97" s="117"/>
      <c r="P97" s="117"/>
      <c r="Q97" s="117"/>
      <c r="R97" s="117"/>
      <c r="S97" s="117"/>
      <c r="T97" s="117"/>
      <c r="U97" s="117"/>
      <c r="V97" s="117"/>
      <c r="W97" s="117"/>
      <c r="X97" s="117"/>
      <c r="Y97" s="117"/>
      <c r="Z97" s="117"/>
      <c r="AA97" s="117"/>
      <c r="AB97" s="50"/>
    </row>
    <row r="98" spans="1:28" ht="15" customHeight="1">
      <c r="A98" s="24">
        <v>13</v>
      </c>
      <c r="B98" s="24"/>
      <c r="C98" s="24"/>
      <c r="D98" s="24"/>
      <c r="E98" s="117"/>
      <c r="F98" s="117"/>
      <c r="G98" s="117"/>
      <c r="H98" s="117"/>
      <c r="I98" s="117"/>
      <c r="J98" s="117"/>
      <c r="K98" s="117"/>
      <c r="L98" s="117"/>
      <c r="M98" s="117"/>
      <c r="N98" s="117"/>
      <c r="O98" s="117"/>
      <c r="P98" s="117"/>
      <c r="Q98" s="117"/>
      <c r="R98" s="117"/>
      <c r="S98" s="117"/>
      <c r="T98" s="117"/>
      <c r="U98" s="117"/>
      <c r="V98" s="117"/>
      <c r="W98" s="117"/>
      <c r="X98" s="117"/>
      <c r="Y98" s="117"/>
      <c r="Z98" s="117"/>
      <c r="AA98" s="117"/>
      <c r="AB98" s="50"/>
    </row>
    <row r="99" spans="1:28" ht="15" customHeight="1">
      <c r="A99" s="24">
        <v>14</v>
      </c>
      <c r="B99" s="24"/>
      <c r="C99" s="24"/>
      <c r="D99" s="24"/>
      <c r="E99" s="117"/>
      <c r="F99" s="117"/>
      <c r="G99" s="117"/>
      <c r="H99" s="117"/>
      <c r="I99" s="117"/>
      <c r="J99" s="117"/>
      <c r="K99" s="117"/>
      <c r="L99" s="117"/>
      <c r="M99" s="117"/>
      <c r="N99" s="117"/>
      <c r="O99" s="117"/>
      <c r="P99" s="117"/>
      <c r="Q99" s="117"/>
      <c r="R99" s="117"/>
      <c r="S99" s="117"/>
      <c r="T99" s="117"/>
      <c r="U99" s="117"/>
      <c r="V99" s="117"/>
      <c r="W99" s="117"/>
      <c r="X99" s="117"/>
      <c r="Y99" s="117"/>
      <c r="Z99" s="117"/>
      <c r="AA99" s="117"/>
      <c r="AB99" s="50"/>
    </row>
    <row r="100" spans="1:28" ht="15" customHeight="1">
      <c r="A100" s="24">
        <v>15</v>
      </c>
      <c r="B100" s="24"/>
      <c r="C100" s="24"/>
      <c r="D100" s="24"/>
      <c r="E100" s="117"/>
      <c r="F100" s="117"/>
      <c r="G100" s="117"/>
      <c r="H100" s="117"/>
      <c r="I100" s="117"/>
      <c r="J100" s="117"/>
      <c r="K100" s="117"/>
      <c r="L100" s="117"/>
      <c r="M100" s="117"/>
      <c r="N100" s="117"/>
      <c r="O100" s="117"/>
      <c r="P100" s="117"/>
      <c r="Q100" s="117"/>
      <c r="R100" s="117"/>
      <c r="S100" s="117"/>
      <c r="T100" s="117"/>
      <c r="U100" s="117"/>
      <c r="V100" s="117"/>
      <c r="W100" s="117"/>
      <c r="X100" s="117"/>
      <c r="Y100" s="117"/>
      <c r="Z100" s="117"/>
      <c r="AA100" s="117"/>
      <c r="AB100" s="50"/>
    </row>
  </sheetData>
  <sheetProtection/>
  <mergeCells count="238">
    <mergeCell ref="T83:U83"/>
    <mergeCell ref="F79:G79"/>
    <mergeCell ref="V83:W83"/>
    <mergeCell ref="Z83:AA83"/>
    <mergeCell ref="S80:T80"/>
    <mergeCell ref="V80:W80"/>
    <mergeCell ref="Z80:AA80"/>
    <mergeCell ref="Z81:AA81"/>
    <mergeCell ref="R82:T82"/>
    <mergeCell ref="R79:T79"/>
    <mergeCell ref="V79:W79"/>
    <mergeCell ref="Z75:AA75"/>
    <mergeCell ref="Y77:AA77"/>
    <mergeCell ref="S75:T75"/>
    <mergeCell ref="V75:W75"/>
    <mergeCell ref="R77:W77"/>
    <mergeCell ref="Z79:AA79"/>
    <mergeCell ref="V82:W82"/>
    <mergeCell ref="Z82:AA82"/>
    <mergeCell ref="R78:T78"/>
    <mergeCell ref="V78:W78"/>
    <mergeCell ref="Z78:AA78"/>
    <mergeCell ref="R73:T73"/>
    <mergeCell ref="V73:W73"/>
    <mergeCell ref="Z73:AA73"/>
    <mergeCell ref="V74:W74"/>
    <mergeCell ref="Z74:AA74"/>
    <mergeCell ref="R74:T74"/>
    <mergeCell ref="Z70:AA70"/>
    <mergeCell ref="R71:W71"/>
    <mergeCell ref="Z71:AA71"/>
    <mergeCell ref="R72:T72"/>
    <mergeCell ref="V72:W72"/>
    <mergeCell ref="Z72:AA72"/>
    <mergeCell ref="R67:T67"/>
    <mergeCell ref="V67:W67"/>
    <mergeCell ref="Z67:AA67"/>
    <mergeCell ref="R68:T68"/>
    <mergeCell ref="V68:W68"/>
    <mergeCell ref="S69:T69"/>
    <mergeCell ref="V69:W69"/>
    <mergeCell ref="Y69:AA69"/>
    <mergeCell ref="Z64:AA64"/>
    <mergeCell ref="R65:W65"/>
    <mergeCell ref="Z65:AA65"/>
    <mergeCell ref="R66:T66"/>
    <mergeCell ref="V66:W66"/>
    <mergeCell ref="Z66:AA66"/>
    <mergeCell ref="R61:W61"/>
    <mergeCell ref="Y61:AA61"/>
    <mergeCell ref="R62:T62"/>
    <mergeCell ref="V62:W62"/>
    <mergeCell ref="Z62:AA62"/>
    <mergeCell ref="S63:T63"/>
    <mergeCell ref="V63:W63"/>
    <mergeCell ref="Z63:AA63"/>
    <mergeCell ref="R57:W57"/>
    <mergeCell ref="Z57:AA57"/>
    <mergeCell ref="R58:T58"/>
    <mergeCell ref="V58:W58"/>
    <mergeCell ref="Z58:AA58"/>
    <mergeCell ref="S59:T59"/>
    <mergeCell ref="V59:W59"/>
    <mergeCell ref="Z59:AA59"/>
    <mergeCell ref="A55:B55"/>
    <mergeCell ref="C55:H55"/>
    <mergeCell ref="V55:W55"/>
    <mergeCell ref="Z55:AA55"/>
    <mergeCell ref="A56:B56"/>
    <mergeCell ref="Z56:AA56"/>
    <mergeCell ref="S55:U55"/>
    <mergeCell ref="V56:W56"/>
    <mergeCell ref="J55:P55"/>
    <mergeCell ref="A53:H53"/>
    <mergeCell ref="J53:P53"/>
    <mergeCell ref="R53:W53"/>
    <mergeCell ref="Y53:AA53"/>
    <mergeCell ref="A54:B54"/>
    <mergeCell ref="R54:U54"/>
    <mergeCell ref="V54:W54"/>
    <mergeCell ref="Z54:AA54"/>
    <mergeCell ref="A50:G51"/>
    <mergeCell ref="J50:K50"/>
    <mergeCell ref="M50:O50"/>
    <mergeCell ref="Q50:S50"/>
    <mergeCell ref="U50:V50"/>
    <mergeCell ref="J51:K51"/>
    <mergeCell ref="M51:O51"/>
    <mergeCell ref="Q51:S51"/>
    <mergeCell ref="B47:E47"/>
    <mergeCell ref="Y47:Z47"/>
    <mergeCell ref="B48:E48"/>
    <mergeCell ref="Y48:Z48"/>
    <mergeCell ref="B49:E49"/>
    <mergeCell ref="Y49:Z49"/>
    <mergeCell ref="B44:E44"/>
    <mergeCell ref="Y44:Z44"/>
    <mergeCell ref="B45:E45"/>
    <mergeCell ref="Y45:Z45"/>
    <mergeCell ref="B46:E46"/>
    <mergeCell ref="Y46:Z46"/>
    <mergeCell ref="B41:E41"/>
    <mergeCell ref="Y41:Z41"/>
    <mergeCell ref="B42:E42"/>
    <mergeCell ref="Y42:Z42"/>
    <mergeCell ref="B43:E43"/>
    <mergeCell ref="B38:E38"/>
    <mergeCell ref="Y38:Z38"/>
    <mergeCell ref="B39:E39"/>
    <mergeCell ref="Y39:Z39"/>
    <mergeCell ref="B40:E40"/>
    <mergeCell ref="Y40:Z40"/>
    <mergeCell ref="B35:E35"/>
    <mergeCell ref="Y35:Z35"/>
    <mergeCell ref="B36:E36"/>
    <mergeCell ref="Y36:Z36"/>
    <mergeCell ref="B37:E37"/>
    <mergeCell ref="Y37:Z37"/>
    <mergeCell ref="B32:E32"/>
    <mergeCell ref="Y32:Z32"/>
    <mergeCell ref="B33:E33"/>
    <mergeCell ref="Y33:Z33"/>
    <mergeCell ref="B34:E34"/>
    <mergeCell ref="Y34:Z34"/>
    <mergeCell ref="B29:E29"/>
    <mergeCell ref="Y29:Z29"/>
    <mergeCell ref="B30:E30"/>
    <mergeCell ref="Y30:Z30"/>
    <mergeCell ref="B31:E31"/>
    <mergeCell ref="Y31:Z31"/>
    <mergeCell ref="B26:E26"/>
    <mergeCell ref="Y26:Z26"/>
    <mergeCell ref="B27:E27"/>
    <mergeCell ref="Y27:Z27"/>
    <mergeCell ref="B28:E28"/>
    <mergeCell ref="B23:E23"/>
    <mergeCell ref="Y23:Z23"/>
    <mergeCell ref="B24:E24"/>
    <mergeCell ref="Y24:Z24"/>
    <mergeCell ref="B25:E25"/>
    <mergeCell ref="Y25:Z25"/>
    <mergeCell ref="Q20:R20"/>
    <mergeCell ref="Y20:AA20"/>
    <mergeCell ref="B21:E21"/>
    <mergeCell ref="B22:E22"/>
    <mergeCell ref="Y22:Z22"/>
    <mergeCell ref="B19:E20"/>
    <mergeCell ref="F19:G20"/>
    <mergeCell ref="H19:L19"/>
    <mergeCell ref="M19:P19"/>
    <mergeCell ref="Q19:T19"/>
    <mergeCell ref="U19:X19"/>
    <mergeCell ref="H20:I20"/>
    <mergeCell ref="M20:N20"/>
    <mergeCell ref="P15:R15"/>
    <mergeCell ref="A16:B16"/>
    <mergeCell ref="D16:F16"/>
    <mergeCell ref="H16:I16"/>
    <mergeCell ref="K16:N16"/>
    <mergeCell ref="P16:R16"/>
    <mergeCell ref="A14:B14"/>
    <mergeCell ref="D14:F14"/>
    <mergeCell ref="H14:I14"/>
    <mergeCell ref="K14:N14"/>
    <mergeCell ref="P14:R14"/>
    <mergeCell ref="T14:AA16"/>
    <mergeCell ref="A15:B15"/>
    <mergeCell ref="D15:F15"/>
    <mergeCell ref="H15:I15"/>
    <mergeCell ref="K15:N15"/>
    <mergeCell ref="X12:AA12"/>
    <mergeCell ref="A11:B11"/>
    <mergeCell ref="D11:F11"/>
    <mergeCell ref="A13:B13"/>
    <mergeCell ref="D13:F13"/>
    <mergeCell ref="H13:I13"/>
    <mergeCell ref="K13:N13"/>
    <mergeCell ref="P13:R13"/>
    <mergeCell ref="T13:AA13"/>
    <mergeCell ref="A12:B12"/>
    <mergeCell ref="D12:F12"/>
    <mergeCell ref="H12:I12"/>
    <mergeCell ref="K12:N12"/>
    <mergeCell ref="P12:R12"/>
    <mergeCell ref="T12:V12"/>
    <mergeCell ref="A10:B10"/>
    <mergeCell ref="D10:F10"/>
    <mergeCell ref="H10:I10"/>
    <mergeCell ref="K10:N10"/>
    <mergeCell ref="P10:R10"/>
    <mergeCell ref="P9:R9"/>
    <mergeCell ref="X11:AA11"/>
    <mergeCell ref="T9:V9"/>
    <mergeCell ref="H11:I11"/>
    <mergeCell ref="K11:N11"/>
    <mergeCell ref="P11:R11"/>
    <mergeCell ref="T11:U11"/>
    <mergeCell ref="X9:AA9"/>
    <mergeCell ref="T8:V8"/>
    <mergeCell ref="X8:AA8"/>
    <mergeCell ref="A7:B7"/>
    <mergeCell ref="D7:F7"/>
    <mergeCell ref="T10:V10"/>
    <mergeCell ref="X10:AA10"/>
    <mergeCell ref="A9:B9"/>
    <mergeCell ref="D9:F9"/>
    <mergeCell ref="H9:I9"/>
    <mergeCell ref="K9:N9"/>
    <mergeCell ref="K6:N6"/>
    <mergeCell ref="P6:R6"/>
    <mergeCell ref="T6:V6"/>
    <mergeCell ref="X6:AA6"/>
    <mergeCell ref="X7:AA7"/>
    <mergeCell ref="A8:B8"/>
    <mergeCell ref="D8:F8"/>
    <mergeCell ref="H8:I8"/>
    <mergeCell ref="K8:N8"/>
    <mergeCell ref="P8:R8"/>
    <mergeCell ref="V84:W84"/>
    <mergeCell ref="AN2:AX2"/>
    <mergeCell ref="A4:C4"/>
    <mergeCell ref="D4:F4"/>
    <mergeCell ref="K5:N5"/>
    <mergeCell ref="P5:R5"/>
    <mergeCell ref="H7:I7"/>
    <mergeCell ref="K7:N7"/>
    <mergeCell ref="P7:R7"/>
    <mergeCell ref="T7:V7"/>
    <mergeCell ref="A81:B81"/>
    <mergeCell ref="A1:C1"/>
    <mergeCell ref="D1:F1"/>
    <mergeCell ref="A2:C2"/>
    <mergeCell ref="D2:E2"/>
    <mergeCell ref="A3:AA3"/>
    <mergeCell ref="D5:F5"/>
    <mergeCell ref="T5:V5"/>
    <mergeCell ref="X5:AA5"/>
    <mergeCell ref="H1:AA2"/>
  </mergeCells>
  <conditionalFormatting sqref="AB49 AA22:AA49 Z28 F22:X49 P50:P51 T50:T51 X50:X51">
    <cfRule type="expression" priority="121" dxfId="47" stopIfTrue="1">
      <formula>#REF!&gt;0</formula>
    </cfRule>
    <cfRule type="expression" priority="122" dxfId="47" stopIfTrue="1">
      <formula>#REF!&lt;0</formula>
    </cfRule>
  </conditionalFormatting>
  <conditionalFormatting sqref="Y19 A19">
    <cfRule type="expression" priority="119" dxfId="47" stopIfTrue="1">
      <formula>#REF!&gt;0</formula>
    </cfRule>
    <cfRule type="expression" priority="120" dxfId="47" stopIfTrue="1">
      <formula>#REF!&lt;0</formula>
    </cfRule>
  </conditionalFormatting>
  <conditionalFormatting sqref="P50:P51 T50:T51 X50:X51">
    <cfRule type="expression" priority="28" dxfId="47" stopIfTrue="1">
      <formula>#REF!&gt;0</formula>
    </cfRule>
    <cfRule type="expression" priority="29" dxfId="47" stopIfTrue="1">
      <formula>#REF!&lt;0</formula>
    </cfRule>
  </conditionalFormatting>
  <conditionalFormatting sqref="A1:G2">
    <cfRule type="expression" priority="26" dxfId="2" stopIfTrue="1">
      <formula>$AW$11&lt;&gt;0</formula>
    </cfRule>
  </conditionalFormatting>
  <conditionalFormatting sqref="V55">
    <cfRule type="expression" priority="21" dxfId="47" stopIfTrue="1">
      <formula>#REF!&gt;0</formula>
    </cfRule>
    <cfRule type="expression" priority="22" dxfId="47" stopIfTrue="1">
      <formula>#REF!&lt;0</formula>
    </cfRule>
  </conditionalFormatting>
  <conditionalFormatting sqref="V83">
    <cfRule type="cellIs" priority="18" dxfId="2" operator="notEqual" stopIfTrue="1">
      <formula>$V$82</formula>
    </cfRule>
    <cfRule type="cellIs" priority="19" dxfId="1" operator="notEqual" stopIfTrue="1">
      <formula>$V$82</formula>
    </cfRule>
    <cfRule type="cellIs" priority="20" dxfId="0" operator="equal" stopIfTrue="1">
      <formula>$V$82</formula>
    </cfRule>
  </conditionalFormatting>
  <conditionalFormatting sqref="V55:W55">
    <cfRule type="cellIs" priority="17" dxfId="2" operator="notEqual" stopIfTrue="1">
      <formula>$V$54</formula>
    </cfRule>
    <cfRule type="cellIs" priority="65535" dxfId="0" operator="equal" stopIfTrue="1">
      <formula>$V$54</formula>
    </cfRule>
  </conditionalFormatting>
  <conditionalFormatting sqref="U72:V72 U66:U69 V66:V68 U78:U80 V78:V79">
    <cfRule type="cellIs" priority="23" dxfId="49" operator="equal" stopIfTrue="1">
      <formula>$AN$11</formula>
    </cfRule>
  </conditionalFormatting>
  <conditionalFormatting sqref="U68:V68 U62:V63">
    <cfRule type="cellIs" priority="24" dxfId="49" operator="equal" stopIfTrue="1">
      <formula>$AN$12</formula>
    </cfRule>
  </conditionalFormatting>
  <conditionalFormatting sqref="V83">
    <cfRule type="cellIs" priority="14" dxfId="2" operator="notEqual" stopIfTrue="1">
      <formula>$V$82</formula>
    </cfRule>
    <cfRule type="cellIs" priority="15" dxfId="1" operator="notEqual" stopIfTrue="1">
      <formula>$V$82</formula>
    </cfRule>
    <cfRule type="cellIs" priority="16" dxfId="0" operator="equal" stopIfTrue="1">
      <formula>$V$82</formula>
    </cfRule>
  </conditionalFormatting>
  <conditionalFormatting sqref="V55">
    <cfRule type="expression" priority="12" dxfId="47" stopIfTrue="1">
      <formula>#REF!&gt;0</formula>
    </cfRule>
    <cfRule type="expression" priority="13" dxfId="47" stopIfTrue="1">
      <formula>#REF!&lt;0</formula>
    </cfRule>
  </conditionalFormatting>
  <conditionalFormatting sqref="V55:W55">
    <cfRule type="cellIs" priority="10" dxfId="2" operator="notEqual" stopIfTrue="1">
      <formula>$V$54</formula>
    </cfRule>
    <cfRule type="cellIs" priority="11" dxfId="0" operator="equal" stopIfTrue="1">
      <formula>$V$54</formula>
    </cfRule>
  </conditionalFormatting>
  <conditionalFormatting sqref="V55">
    <cfRule type="expression" priority="8" dxfId="47" stopIfTrue="1">
      <formula>#REF!&gt;0</formula>
    </cfRule>
    <cfRule type="expression" priority="9" dxfId="47" stopIfTrue="1">
      <formula>#REF!&lt;0</formula>
    </cfRule>
  </conditionalFormatting>
  <conditionalFormatting sqref="V83">
    <cfRule type="cellIs" priority="5" dxfId="2" operator="notEqual" stopIfTrue="1">
      <formula>$V$82</formula>
    </cfRule>
    <cfRule type="cellIs" priority="6" dxfId="1" operator="notEqual" stopIfTrue="1">
      <formula>$V$82</formula>
    </cfRule>
    <cfRule type="cellIs" priority="7" dxfId="0" operator="equal" stopIfTrue="1">
      <formula>$V$82</formula>
    </cfRule>
  </conditionalFormatting>
  <conditionalFormatting sqref="V55:W55">
    <cfRule type="cellIs" priority="3" dxfId="2" operator="notEqual" stopIfTrue="1">
      <formula>$V$54</formula>
    </cfRule>
    <cfRule type="cellIs" priority="4" dxfId="0" operator="equal" stopIfTrue="1">
      <formula>$V$54</formula>
    </cfRule>
  </conditionalFormatting>
  <conditionalFormatting sqref="U72:V72 U66:U69 V66:V68 U78:V80">
    <cfRule type="cellIs" priority="2" dxfId="49" operator="equal" stopIfTrue="1">
      <formula>$AN$11</formula>
    </cfRule>
  </conditionalFormatting>
  <conditionalFormatting sqref="U68:V68 U62:V63">
    <cfRule type="cellIs" priority="1" dxfId="49" operator="equal" stopIfTrue="1">
      <formula>$AN$12</formula>
    </cfRule>
  </conditionalFormatting>
  <dataValidations count="6">
    <dataValidation type="list" allowBlank="1" showInputMessage="1" showErrorMessage="1" sqref="D12">
      <formula1>$AN$3:$AN$4</formula1>
    </dataValidation>
    <dataValidation type="list" allowBlank="1" showInputMessage="1" showErrorMessage="1" sqref="P16">
      <formula1>$AS$3:$AS$8</formula1>
    </dataValidation>
    <dataValidation type="list" allowBlank="1" showInputMessage="1" showErrorMessage="1" sqref="P10">
      <formula1>$AN$6:$AN$9</formula1>
    </dataValidation>
    <dataValidation type="list" allowBlank="1" showInputMessage="1" showErrorMessage="1" sqref="P12">
      <formula1>$AP$6:$AP$8</formula1>
    </dataValidation>
    <dataValidation type="list" allowBlank="1" showInputMessage="1" showErrorMessage="1" sqref="P14">
      <formula1>$AW$3:$AW$9</formula1>
    </dataValidation>
    <dataValidation type="list" allowBlank="1" showInputMessage="1" showErrorMessage="1" sqref="T12 W12:X12">
      <formula1>$AL$3:$AL$4</formula1>
    </dataValidation>
  </dataValidations>
  <hyperlinks>
    <hyperlink ref="J55" r:id="rId1" display="http://www.nww.usace.army.mil/html/OFFICES/Ed/C/ep_current.asp#reg8"/>
    <hyperlink ref="C55" r:id="rId2" display="http://www.wdol.gov/dba.aspx#14"/>
  </hyperlinks>
  <printOptions horizontalCentered="1"/>
  <pageMargins left="0.3" right="0.17" top="0.02" bottom="0.52" header="0.27" footer="0.3"/>
  <pageSetup horizontalDpi="600" verticalDpi="600" orientation="landscape" paperSize="3" scale="59" r:id="rId5"/>
  <headerFooter alignWithMargins="0">
    <oddFooter>&amp;L&amp;D&amp;T&amp;CPage &amp;P of &amp;N</oddFooter>
  </headerFooter>
  <rowBreaks count="1" manualBreakCount="1">
    <brk id="84" max="25" man="1"/>
  </rowBreaks>
  <legacyDrawing r:id="rId4"/>
</worksheet>
</file>

<file path=xl/worksheets/sheet7.xml><?xml version="1.0" encoding="utf-8"?>
<worksheet xmlns="http://schemas.openxmlformats.org/spreadsheetml/2006/main" xmlns:r="http://schemas.openxmlformats.org/officeDocument/2006/relationships">
  <sheetPr>
    <tabColor rgb="FFFFFF00"/>
  </sheetPr>
  <dimension ref="A1:AX100"/>
  <sheetViews>
    <sheetView zoomScale="67" zoomScaleNormal="67" workbookViewId="0" topLeftCell="A1">
      <pane xSplit="7" ySplit="2" topLeftCell="I3" activePane="bottomRight" state="frozen"/>
      <selection pane="topLeft" activeCell="V82" sqref="V82:W83"/>
      <selection pane="topRight" activeCell="V82" sqref="V82:W83"/>
      <selection pane="bottomLeft" activeCell="V82" sqref="V82:W83"/>
      <selection pane="bottomRight" activeCell="A3" sqref="A3:AA3"/>
    </sheetView>
  </sheetViews>
  <sheetFormatPr defaultColWidth="9.140625" defaultRowHeight="12.75"/>
  <cols>
    <col min="1" max="1" width="8.421875" style="1" customWidth="1"/>
    <col min="2" max="8" width="10.7109375" style="1" customWidth="1"/>
    <col min="9" max="9" width="5.7109375" style="1" customWidth="1"/>
    <col min="10" max="11" width="10.7109375" style="1" customWidth="1"/>
    <col min="12" max="12" width="11.7109375" style="1" customWidth="1"/>
    <col min="13" max="13" width="10.7109375" style="1" customWidth="1"/>
    <col min="14" max="14" width="5.7109375" style="1" customWidth="1"/>
    <col min="15" max="15" width="10.7109375" style="1" customWidth="1"/>
    <col min="16" max="16" width="11.7109375" style="1" customWidth="1"/>
    <col min="17" max="17" width="10.7109375" style="1" customWidth="1"/>
    <col min="18" max="18" width="5.7109375" style="1" customWidth="1"/>
    <col min="19" max="19" width="10.7109375" style="1" customWidth="1"/>
    <col min="20" max="21" width="11.7109375" style="1" customWidth="1"/>
    <col min="22" max="23" width="10.7109375" style="1" customWidth="1"/>
    <col min="24" max="24" width="14.421875" style="1" customWidth="1"/>
    <col min="25" max="25" width="5.7109375" style="1" customWidth="1"/>
    <col min="26" max="26" width="9.7109375" style="1" customWidth="1"/>
    <col min="27" max="27" width="5.7109375" style="1" customWidth="1"/>
    <col min="28" max="28" width="11.00390625" style="1" customWidth="1"/>
    <col min="29" max="29" width="11.7109375" style="1" customWidth="1"/>
    <col min="30" max="33" width="9.140625" style="1" customWidth="1"/>
    <col min="34" max="34" width="12.00390625" style="1" customWidth="1"/>
    <col min="35" max="49" width="9.140625" style="1" customWidth="1"/>
    <col min="50" max="50" width="13.00390625" style="1" customWidth="1"/>
    <col min="51" max="16384" width="9.140625" style="1" customWidth="1"/>
  </cols>
  <sheetData>
    <row r="1" spans="1:27" ht="30" customHeight="1" thickBot="1">
      <c r="A1" s="205" t="s">
        <v>3</v>
      </c>
      <c r="B1" s="206"/>
      <c r="C1" s="207"/>
      <c r="D1" s="202">
        <f>+V82</f>
        <v>0</v>
      </c>
      <c r="E1" s="203"/>
      <c r="F1" s="204"/>
      <c r="G1" s="168" t="s">
        <v>127</v>
      </c>
      <c r="H1" s="232" t="s">
        <v>179</v>
      </c>
      <c r="I1" s="232"/>
      <c r="J1" s="232"/>
      <c r="K1" s="232"/>
      <c r="L1" s="232"/>
      <c r="M1" s="232"/>
      <c r="N1" s="232"/>
      <c r="O1" s="232"/>
      <c r="P1" s="232"/>
      <c r="Q1" s="232"/>
      <c r="R1" s="232"/>
      <c r="S1" s="232"/>
      <c r="T1" s="232"/>
      <c r="U1" s="232"/>
      <c r="V1" s="232"/>
      <c r="W1" s="232"/>
      <c r="X1" s="232"/>
      <c r="Y1" s="232"/>
      <c r="Z1" s="232"/>
      <c r="AA1" s="233"/>
    </row>
    <row r="2" spans="1:50" ht="23.25" customHeight="1" thickBot="1">
      <c r="A2" s="199" t="s">
        <v>104</v>
      </c>
      <c r="B2" s="200"/>
      <c r="C2" s="201"/>
      <c r="D2" s="214">
        <f>+'Item 1 '!D2:E2</f>
        <v>40660</v>
      </c>
      <c r="E2" s="215"/>
      <c r="F2" s="189" t="s">
        <v>201</v>
      </c>
      <c r="G2" s="188">
        <f>+'Item 1 '!G2</f>
        <v>0</v>
      </c>
      <c r="H2" s="234"/>
      <c r="I2" s="234"/>
      <c r="J2" s="234"/>
      <c r="K2" s="234"/>
      <c r="L2" s="234"/>
      <c r="M2" s="234"/>
      <c r="N2" s="234"/>
      <c r="O2" s="234"/>
      <c r="P2" s="234"/>
      <c r="Q2" s="234"/>
      <c r="R2" s="234"/>
      <c r="S2" s="234"/>
      <c r="T2" s="234"/>
      <c r="U2" s="234"/>
      <c r="V2" s="234"/>
      <c r="W2" s="234"/>
      <c r="X2" s="234"/>
      <c r="Y2" s="234"/>
      <c r="Z2" s="234"/>
      <c r="AA2" s="235"/>
      <c r="AN2" s="224" t="s">
        <v>58</v>
      </c>
      <c r="AO2" s="225"/>
      <c r="AP2" s="225"/>
      <c r="AQ2" s="225"/>
      <c r="AR2" s="225"/>
      <c r="AS2" s="225"/>
      <c r="AT2" s="225"/>
      <c r="AU2" s="225"/>
      <c r="AV2" s="225"/>
      <c r="AW2" s="225"/>
      <c r="AX2" s="226"/>
    </row>
    <row r="3" spans="1:50" ht="18" customHeight="1" thickBot="1">
      <c r="A3" s="208" t="s">
        <v>167</v>
      </c>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10"/>
      <c r="AN3" s="38" t="s">
        <v>35</v>
      </c>
      <c r="AO3" s="39"/>
      <c r="AP3" s="39" t="s">
        <v>27</v>
      </c>
      <c r="AQ3" s="40"/>
      <c r="AR3" s="3"/>
      <c r="AS3" s="38" t="s">
        <v>30</v>
      </c>
      <c r="AT3" s="39"/>
      <c r="AU3" s="40"/>
      <c r="AV3" s="3"/>
      <c r="AW3" s="38" t="s">
        <v>30</v>
      </c>
      <c r="AX3" s="40"/>
    </row>
    <row r="4" spans="1:50" ht="14.25" customHeight="1" thickBot="1">
      <c r="A4" s="216" t="s">
        <v>126</v>
      </c>
      <c r="B4" s="217"/>
      <c r="C4" s="218"/>
      <c r="D4" s="219">
        <f>IF(D5=0,0,D1/D5)</f>
        <v>0</v>
      </c>
      <c r="E4" s="220"/>
      <c r="F4" s="220"/>
      <c r="G4" s="169" t="str">
        <f>+G5</f>
        <v>LS</v>
      </c>
      <c r="H4" s="119"/>
      <c r="I4" s="119"/>
      <c r="J4" s="3"/>
      <c r="K4" s="3"/>
      <c r="AB4" s="13"/>
      <c r="AN4" s="41" t="s">
        <v>36</v>
      </c>
      <c r="AO4" s="42"/>
      <c r="AP4" s="42" t="s">
        <v>28</v>
      </c>
      <c r="AQ4" s="43"/>
      <c r="AR4" s="3"/>
      <c r="AS4" s="41" t="s">
        <v>60</v>
      </c>
      <c r="AT4" s="42"/>
      <c r="AU4" s="43"/>
      <c r="AV4" s="3"/>
      <c r="AW4" s="41" t="s">
        <v>70</v>
      </c>
      <c r="AX4" s="43"/>
    </row>
    <row r="5" spans="1:50" ht="14.25" customHeight="1" thickBot="1">
      <c r="A5" s="185" t="s">
        <v>128</v>
      </c>
      <c r="B5" s="186"/>
      <c r="C5" s="187"/>
      <c r="D5" s="211">
        <v>1</v>
      </c>
      <c r="E5" s="212"/>
      <c r="F5" s="213"/>
      <c r="G5" s="170" t="s">
        <v>127</v>
      </c>
      <c r="H5" s="190"/>
      <c r="I5" s="191"/>
      <c r="J5" s="27"/>
      <c r="K5" s="227" t="s">
        <v>102</v>
      </c>
      <c r="L5" s="227"/>
      <c r="M5" s="227"/>
      <c r="N5" s="227"/>
      <c r="O5" s="3"/>
      <c r="P5" s="227" t="s">
        <v>42</v>
      </c>
      <c r="Q5" s="227"/>
      <c r="R5" s="227"/>
      <c r="T5" s="227" t="s">
        <v>16</v>
      </c>
      <c r="U5" s="227"/>
      <c r="V5" s="227"/>
      <c r="X5" s="228" t="s">
        <v>122</v>
      </c>
      <c r="Y5" s="228"/>
      <c r="Z5" s="228"/>
      <c r="AA5" s="228"/>
      <c r="AB5" s="13"/>
      <c r="AN5" s="41"/>
      <c r="AO5" s="42"/>
      <c r="AP5" s="42"/>
      <c r="AQ5" s="43"/>
      <c r="AR5" s="3"/>
      <c r="AS5" s="41" t="s">
        <v>61</v>
      </c>
      <c r="AT5" s="42"/>
      <c r="AU5" s="43"/>
      <c r="AV5" s="3"/>
      <c r="AW5" s="41" t="s">
        <v>71</v>
      </c>
      <c r="AX5" s="43"/>
    </row>
    <row r="6" spans="8:50" ht="14.25" customHeight="1">
      <c r="H6" s="160"/>
      <c r="I6" s="160"/>
      <c r="J6" s="27"/>
      <c r="K6" s="229">
        <f>+'Item 1 '!K6:N6</f>
        <v>0</v>
      </c>
      <c r="L6" s="230"/>
      <c r="M6" s="230"/>
      <c r="N6" s="231"/>
      <c r="P6" s="229"/>
      <c r="Q6" s="230"/>
      <c r="R6" s="231"/>
      <c r="T6" s="221">
        <f>+'Item 1 '!T6:V6</f>
        <v>0</v>
      </c>
      <c r="U6" s="222"/>
      <c r="V6" s="223"/>
      <c r="X6" s="221">
        <f>+'Item 1 '!X6:AA6</f>
        <v>0</v>
      </c>
      <c r="Y6" s="222"/>
      <c r="Z6" s="222"/>
      <c r="AA6" s="223"/>
      <c r="AB6" s="13"/>
      <c r="AN6" s="41" t="s">
        <v>43</v>
      </c>
      <c r="AO6" s="42"/>
      <c r="AP6" s="42" t="s">
        <v>47</v>
      </c>
      <c r="AQ6" s="43"/>
      <c r="AR6" s="3"/>
      <c r="AS6" s="41" t="s">
        <v>62</v>
      </c>
      <c r="AT6" s="42"/>
      <c r="AU6" s="43"/>
      <c r="AV6" s="3"/>
      <c r="AW6" s="41" t="s">
        <v>69</v>
      </c>
      <c r="AX6" s="43"/>
    </row>
    <row r="7" spans="1:50" ht="15" customHeight="1">
      <c r="A7" s="227" t="s">
        <v>105</v>
      </c>
      <c r="B7" s="227"/>
      <c r="D7" s="227" t="s">
        <v>111</v>
      </c>
      <c r="E7" s="227"/>
      <c r="F7" s="227"/>
      <c r="H7" s="236" t="s">
        <v>103</v>
      </c>
      <c r="I7" s="236"/>
      <c r="J7" s="27"/>
      <c r="K7" s="237" t="s">
        <v>106</v>
      </c>
      <c r="L7" s="237"/>
      <c r="M7" s="237"/>
      <c r="N7" s="237"/>
      <c r="P7" s="237" t="s">
        <v>31</v>
      </c>
      <c r="Q7" s="237"/>
      <c r="R7" s="237"/>
      <c r="T7" s="237" t="s">
        <v>17</v>
      </c>
      <c r="U7" s="237"/>
      <c r="V7" s="237"/>
      <c r="X7" s="239" t="s">
        <v>121</v>
      </c>
      <c r="Y7" s="239"/>
      <c r="Z7" s="239"/>
      <c r="AA7" s="239"/>
      <c r="AB7" s="13"/>
      <c r="AN7" s="41" t="s">
        <v>44</v>
      </c>
      <c r="AO7" s="42"/>
      <c r="AP7" s="42" t="s">
        <v>46</v>
      </c>
      <c r="AQ7" s="43"/>
      <c r="AR7" s="3"/>
      <c r="AS7" s="41" t="s">
        <v>63</v>
      </c>
      <c r="AT7" s="42"/>
      <c r="AU7" s="43"/>
      <c r="AV7" s="3"/>
      <c r="AW7" s="41" t="s">
        <v>68</v>
      </c>
      <c r="AX7" s="43"/>
    </row>
    <row r="8" spans="1:50" ht="15" customHeight="1" thickBot="1">
      <c r="A8" s="240">
        <f>+'Item 1 '!A8:B8</f>
        <v>0</v>
      </c>
      <c r="B8" s="241"/>
      <c r="D8" s="229">
        <f>+'Item 1 '!D8:F8</f>
        <v>0</v>
      </c>
      <c r="E8" s="230"/>
      <c r="F8" s="231"/>
      <c r="H8" s="240">
        <f>+'Item 1 '!H8:I8</f>
        <v>0</v>
      </c>
      <c r="I8" s="241"/>
      <c r="J8" s="27"/>
      <c r="K8" s="229">
        <f>+'Item 1 '!K8:N8</f>
        <v>0</v>
      </c>
      <c r="L8" s="230"/>
      <c r="M8" s="230"/>
      <c r="N8" s="231"/>
      <c r="P8" s="229"/>
      <c r="Q8" s="230"/>
      <c r="R8" s="231"/>
      <c r="T8" s="221">
        <f>+'Item 1 '!T8:V8</f>
        <v>0</v>
      </c>
      <c r="U8" s="222"/>
      <c r="V8" s="223"/>
      <c r="X8" s="221">
        <f>+'Item 1 '!X8:AA8</f>
        <v>0</v>
      </c>
      <c r="Y8" s="222"/>
      <c r="Z8" s="222"/>
      <c r="AA8" s="223"/>
      <c r="AB8" s="13"/>
      <c r="AN8" s="41" t="s">
        <v>45</v>
      </c>
      <c r="AO8" s="42"/>
      <c r="AP8" s="42" t="s">
        <v>48</v>
      </c>
      <c r="AQ8" s="43"/>
      <c r="AR8" s="3"/>
      <c r="AS8" s="44" t="s">
        <v>64</v>
      </c>
      <c r="AT8" s="45"/>
      <c r="AU8" s="46"/>
      <c r="AV8" s="3"/>
      <c r="AW8" s="41" t="s">
        <v>72</v>
      </c>
      <c r="AX8" s="43"/>
    </row>
    <row r="9" spans="1:50" ht="15" customHeight="1" thickBot="1">
      <c r="A9" s="227" t="s">
        <v>66</v>
      </c>
      <c r="B9" s="227"/>
      <c r="D9" s="237" t="s">
        <v>124</v>
      </c>
      <c r="E9" s="237"/>
      <c r="F9" s="237"/>
      <c r="H9" s="238" t="s">
        <v>125</v>
      </c>
      <c r="I9" s="238"/>
      <c r="J9" s="3"/>
      <c r="K9" s="237" t="s">
        <v>120</v>
      </c>
      <c r="L9" s="237"/>
      <c r="M9" s="237"/>
      <c r="N9" s="237"/>
      <c r="P9" s="237" t="s">
        <v>39</v>
      </c>
      <c r="Q9" s="237"/>
      <c r="R9" s="237"/>
      <c r="T9" s="237" t="s">
        <v>18</v>
      </c>
      <c r="U9" s="237"/>
      <c r="V9" s="237"/>
      <c r="X9" s="237" t="s">
        <v>41</v>
      </c>
      <c r="Y9" s="237"/>
      <c r="Z9" s="237"/>
      <c r="AA9" s="237"/>
      <c r="AB9" s="13"/>
      <c r="AN9" s="41" t="s">
        <v>30</v>
      </c>
      <c r="AO9" s="42"/>
      <c r="AP9" s="42"/>
      <c r="AQ9" s="43"/>
      <c r="AR9" s="3"/>
      <c r="AS9" s="3"/>
      <c r="AT9" s="3"/>
      <c r="AU9" s="3"/>
      <c r="AV9" s="3"/>
      <c r="AW9" s="44" t="s">
        <v>73</v>
      </c>
      <c r="AX9" s="46"/>
    </row>
    <row r="10" spans="1:50" ht="15" customHeight="1" thickBot="1">
      <c r="A10" s="240">
        <f>+'Item 1 '!A10:B10</f>
        <v>0</v>
      </c>
      <c r="B10" s="241"/>
      <c r="D10" s="229">
        <f>+'Item 1 '!D10:F10</f>
        <v>0</v>
      </c>
      <c r="E10" s="230"/>
      <c r="F10" s="231"/>
      <c r="H10" s="240">
        <v>7</v>
      </c>
      <c r="I10" s="241"/>
      <c r="J10" s="3"/>
      <c r="K10" s="229">
        <f>+'Item 1 '!K10:N10</f>
        <v>0</v>
      </c>
      <c r="L10" s="230"/>
      <c r="M10" s="230"/>
      <c r="N10" s="231"/>
      <c r="P10" s="229" t="s">
        <v>30</v>
      </c>
      <c r="Q10" s="230"/>
      <c r="R10" s="231"/>
      <c r="T10" s="221">
        <f>+'Item 1 '!T10:V10</f>
        <v>0</v>
      </c>
      <c r="U10" s="222"/>
      <c r="V10" s="223"/>
      <c r="X10" s="221">
        <f>+'Item 1 '!X10:AA10</f>
        <v>0</v>
      </c>
      <c r="Y10" s="222"/>
      <c r="Z10" s="222"/>
      <c r="AA10" s="223"/>
      <c r="AB10" s="13"/>
      <c r="AN10" s="41"/>
      <c r="AO10" s="42"/>
      <c r="AP10" s="42"/>
      <c r="AQ10" s="43"/>
      <c r="AR10" s="3"/>
      <c r="AS10" s="3"/>
      <c r="AT10" s="3"/>
      <c r="AU10" s="3"/>
      <c r="AV10" s="3"/>
      <c r="AW10" s="3"/>
      <c r="AX10" s="10"/>
    </row>
    <row r="11" spans="1:50" ht="15" customHeight="1" thickBot="1">
      <c r="A11" s="237" t="s">
        <v>34</v>
      </c>
      <c r="B11" s="237"/>
      <c r="D11" s="237" t="s">
        <v>37</v>
      </c>
      <c r="E11" s="237"/>
      <c r="F11" s="237"/>
      <c r="H11" s="238" t="s">
        <v>52</v>
      </c>
      <c r="I11" s="238"/>
      <c r="K11" s="237" t="s">
        <v>107</v>
      </c>
      <c r="L11" s="237"/>
      <c r="M11" s="237"/>
      <c r="N11" s="237"/>
      <c r="P11" s="237" t="s">
        <v>40</v>
      </c>
      <c r="Q11" s="237"/>
      <c r="R11" s="237"/>
      <c r="T11" s="237" t="s">
        <v>78</v>
      </c>
      <c r="U11" s="237"/>
      <c r="W11" s="111" t="s">
        <v>131</v>
      </c>
      <c r="X11" s="237" t="s">
        <v>79</v>
      </c>
      <c r="Y11" s="237"/>
      <c r="Z11" s="237"/>
      <c r="AA11" s="237"/>
      <c r="AB11" s="13"/>
      <c r="AN11" s="41" t="b">
        <f>IF(K10="Subcontractor",0)</f>
        <v>0</v>
      </c>
      <c r="AO11" s="42" t="s">
        <v>56</v>
      </c>
      <c r="AP11" s="42"/>
      <c r="AQ11" s="43"/>
      <c r="AR11" s="3"/>
      <c r="AS11" s="48" t="s">
        <v>74</v>
      </c>
      <c r="AT11" s="3"/>
      <c r="AU11" s="48">
        <f>V82-X50</f>
        <v>-1E-06</v>
      </c>
      <c r="AV11" s="3"/>
      <c r="AW11" s="178">
        <f>+V56</f>
        <v>0</v>
      </c>
      <c r="AX11" s="10"/>
    </row>
    <row r="12" spans="1:50" ht="15" customHeight="1" thickBot="1">
      <c r="A12" s="229">
        <f>+'Item 1 '!A12:B12</f>
        <v>0</v>
      </c>
      <c r="B12" s="231"/>
      <c r="D12" s="229" t="str">
        <f>+'Item 1 '!D12:F12</f>
        <v>No</v>
      </c>
      <c r="E12" s="230"/>
      <c r="F12" s="231"/>
      <c r="H12" s="240">
        <f>+'Item 1 '!H12:I12</f>
        <v>0</v>
      </c>
      <c r="I12" s="241"/>
      <c r="K12" s="229">
        <f>+'Item 1 '!K12:N12</f>
        <v>0</v>
      </c>
      <c r="L12" s="230"/>
      <c r="M12" s="230"/>
      <c r="N12" s="231"/>
      <c r="P12" s="229" t="s">
        <v>47</v>
      </c>
      <c r="Q12" s="230"/>
      <c r="R12" s="231"/>
      <c r="T12" s="221" t="str">
        <f>+'Item 1 '!T12:V12</f>
        <v>No</v>
      </c>
      <c r="U12" s="222"/>
      <c r="V12" s="223"/>
      <c r="W12" s="172" t="str">
        <f>+'Item 1 '!W12</f>
        <v>Yes</v>
      </c>
      <c r="X12" s="229" t="str">
        <f>+'Item 1 '!X12:AA12</f>
        <v>No</v>
      </c>
      <c r="Y12" s="230"/>
      <c r="Z12" s="230"/>
      <c r="AA12" s="231"/>
      <c r="AB12" s="13"/>
      <c r="AN12" s="44">
        <f>IF(D12="No",0)</f>
        <v>0</v>
      </c>
      <c r="AO12" s="45" t="s">
        <v>57</v>
      </c>
      <c r="AP12" s="45"/>
      <c r="AQ12" s="46"/>
      <c r="AR12" s="12"/>
      <c r="AS12" s="49" t="s">
        <v>75</v>
      </c>
      <c r="AT12" s="12"/>
      <c r="AU12" s="49">
        <f>AU11/X50</f>
        <v>-1</v>
      </c>
      <c r="AV12" s="12"/>
      <c r="AW12" s="12"/>
      <c r="AX12" s="90"/>
    </row>
    <row r="13" spans="1:28" ht="15" customHeight="1">
      <c r="A13" s="237" t="s">
        <v>33</v>
      </c>
      <c r="B13" s="237"/>
      <c r="D13" s="237" t="s">
        <v>53</v>
      </c>
      <c r="E13" s="237"/>
      <c r="F13" s="237"/>
      <c r="H13" s="237" t="s">
        <v>76</v>
      </c>
      <c r="I13" s="237"/>
      <c r="K13" s="237" t="s">
        <v>108</v>
      </c>
      <c r="L13" s="237"/>
      <c r="M13" s="237"/>
      <c r="N13" s="237"/>
      <c r="P13" s="237" t="s">
        <v>67</v>
      </c>
      <c r="Q13" s="237"/>
      <c r="R13" s="237"/>
      <c r="T13" s="227" t="s">
        <v>38</v>
      </c>
      <c r="U13" s="227"/>
      <c r="V13" s="227"/>
      <c r="W13" s="227"/>
      <c r="X13" s="227"/>
      <c r="Y13" s="227"/>
      <c r="Z13" s="227"/>
      <c r="AA13" s="227"/>
      <c r="AB13" s="13"/>
    </row>
    <row r="14" spans="1:28" ht="15" customHeight="1">
      <c r="A14" s="229">
        <f>+'Item 1 '!A14:B14</f>
        <v>0</v>
      </c>
      <c r="B14" s="231"/>
      <c r="D14" s="229">
        <f>+'Item 1 '!D14:F14</f>
        <v>0</v>
      </c>
      <c r="E14" s="230"/>
      <c r="F14" s="231"/>
      <c r="H14" s="240">
        <f>+'Item 1 '!H14:I14</f>
        <v>0</v>
      </c>
      <c r="I14" s="241"/>
      <c r="K14" s="229">
        <f>+'Item 1 '!K14:N14</f>
        <v>0</v>
      </c>
      <c r="L14" s="230"/>
      <c r="M14" s="230"/>
      <c r="N14" s="231"/>
      <c r="P14" s="229" t="s">
        <v>30</v>
      </c>
      <c r="Q14" s="230"/>
      <c r="R14" s="231"/>
      <c r="T14" s="246" t="str">
        <f ca="1">+CELL("Filename")</f>
        <v>V:\DSC Workflow\WEB SITE\NEW Workflows Site\Construction\[CM5-ModificationEstimateOfCost_6-15-11.xls]Item 1 </v>
      </c>
      <c r="U14" s="247"/>
      <c r="V14" s="247"/>
      <c r="W14" s="247"/>
      <c r="X14" s="247"/>
      <c r="Y14" s="247"/>
      <c r="Z14" s="247"/>
      <c r="AA14" s="248"/>
      <c r="AB14" s="13"/>
    </row>
    <row r="15" spans="1:28" ht="15" customHeight="1">
      <c r="A15" s="237" t="s">
        <v>123</v>
      </c>
      <c r="B15" s="237"/>
      <c r="D15" s="237" t="s">
        <v>54</v>
      </c>
      <c r="E15" s="237"/>
      <c r="F15" s="237"/>
      <c r="H15" s="238" t="s">
        <v>55</v>
      </c>
      <c r="I15" s="238"/>
      <c r="K15" s="237" t="s">
        <v>109</v>
      </c>
      <c r="L15" s="237"/>
      <c r="M15" s="237"/>
      <c r="N15" s="237"/>
      <c r="O15" s="3"/>
      <c r="P15" s="237" t="s">
        <v>59</v>
      </c>
      <c r="Q15" s="237"/>
      <c r="R15" s="237"/>
      <c r="T15" s="249"/>
      <c r="U15" s="250"/>
      <c r="V15" s="250"/>
      <c r="W15" s="250"/>
      <c r="X15" s="250"/>
      <c r="Y15" s="250"/>
      <c r="Z15" s="250"/>
      <c r="AA15" s="251"/>
      <c r="AB15" s="51"/>
    </row>
    <row r="16" spans="1:28" ht="15" customHeight="1">
      <c r="A16" s="240">
        <f>+'Item 1 '!A16:B16</f>
        <v>0</v>
      </c>
      <c r="B16" s="241"/>
      <c r="D16" s="229">
        <f>+'Item 1 '!D16:F16</f>
        <v>0</v>
      </c>
      <c r="E16" s="230"/>
      <c r="F16" s="231"/>
      <c r="H16" s="240">
        <f>+'Item 1 '!H16:I16</f>
        <v>0</v>
      </c>
      <c r="I16" s="241"/>
      <c r="K16" s="229">
        <f>+'Item 1 '!K16:N16</f>
        <v>0</v>
      </c>
      <c r="L16" s="230"/>
      <c r="M16" s="230"/>
      <c r="N16" s="231"/>
      <c r="O16" s="3"/>
      <c r="P16" s="229" t="s">
        <v>30</v>
      </c>
      <c r="Q16" s="230"/>
      <c r="R16" s="231"/>
      <c r="T16" s="252"/>
      <c r="U16" s="253"/>
      <c r="V16" s="253"/>
      <c r="W16" s="253"/>
      <c r="X16" s="253"/>
      <c r="Y16" s="253"/>
      <c r="Z16" s="253"/>
      <c r="AA16" s="254"/>
      <c r="AB16" s="51"/>
    </row>
    <row r="17" spans="1:28" ht="15" customHeight="1" thickBot="1">
      <c r="A17" s="25"/>
      <c r="B17" s="25"/>
      <c r="C17" s="47"/>
      <c r="D17" s="25"/>
      <c r="E17" s="25"/>
      <c r="F17" s="25"/>
      <c r="G17" s="25"/>
      <c r="H17" s="26"/>
      <c r="I17" s="26"/>
      <c r="J17" s="26"/>
      <c r="K17" s="26"/>
      <c r="L17" s="26"/>
      <c r="M17" s="26"/>
      <c r="N17" s="3"/>
      <c r="O17" s="3"/>
      <c r="P17" s="3"/>
      <c r="Q17" s="3"/>
      <c r="R17" s="3"/>
      <c r="S17" s="3"/>
      <c r="T17" s="3"/>
      <c r="U17" s="3"/>
      <c r="V17" s="3"/>
      <c r="W17" s="3"/>
      <c r="X17" s="3"/>
      <c r="Y17" s="3"/>
      <c r="Z17" s="3"/>
      <c r="AA17" s="3"/>
      <c r="AB17" s="3"/>
    </row>
    <row r="18" spans="1:28" ht="18.75" customHeight="1" thickBot="1">
      <c r="A18" s="52" t="s">
        <v>159</v>
      </c>
      <c r="B18" s="53"/>
      <c r="C18" s="53"/>
      <c r="D18" s="53"/>
      <c r="E18" s="53"/>
      <c r="F18" s="119"/>
      <c r="G18" s="119"/>
      <c r="H18" s="53"/>
      <c r="I18" s="53"/>
      <c r="J18" s="53"/>
      <c r="K18" s="53"/>
      <c r="L18" s="53"/>
      <c r="M18" s="53"/>
      <c r="N18" s="53"/>
      <c r="O18" s="53"/>
      <c r="P18" s="53"/>
      <c r="Q18" s="53"/>
      <c r="R18" s="53"/>
      <c r="S18" s="53"/>
      <c r="T18" s="53"/>
      <c r="U18" s="53"/>
      <c r="V18" s="53"/>
      <c r="W18" s="53"/>
      <c r="X18" s="53"/>
      <c r="Y18" s="53"/>
      <c r="Z18" s="53"/>
      <c r="AA18" s="115"/>
      <c r="AB18" s="13"/>
    </row>
    <row r="19" spans="1:28" ht="16.5" customHeight="1" thickBot="1">
      <c r="A19" s="66"/>
      <c r="B19" s="264" t="s">
        <v>11</v>
      </c>
      <c r="C19" s="265"/>
      <c r="D19" s="265"/>
      <c r="E19" s="266"/>
      <c r="F19" s="268" t="s">
        <v>133</v>
      </c>
      <c r="G19" s="269"/>
      <c r="H19" s="242" t="s">
        <v>7</v>
      </c>
      <c r="I19" s="243"/>
      <c r="J19" s="243"/>
      <c r="K19" s="243"/>
      <c r="L19" s="244"/>
      <c r="M19" s="272" t="s">
        <v>2</v>
      </c>
      <c r="N19" s="272"/>
      <c r="O19" s="272"/>
      <c r="P19" s="272"/>
      <c r="Q19" s="242" t="s">
        <v>0</v>
      </c>
      <c r="R19" s="243"/>
      <c r="S19" s="243"/>
      <c r="T19" s="244"/>
      <c r="U19" s="242" t="s">
        <v>9</v>
      </c>
      <c r="V19" s="243"/>
      <c r="W19" s="243"/>
      <c r="X19" s="244"/>
      <c r="Y19" s="113"/>
      <c r="Z19" s="114"/>
      <c r="AA19" s="122"/>
      <c r="AB19" s="13"/>
    </row>
    <row r="20" spans="1:28" ht="18" customHeight="1" thickBot="1">
      <c r="A20" s="67" t="s">
        <v>12</v>
      </c>
      <c r="B20" s="255"/>
      <c r="C20" s="256"/>
      <c r="D20" s="256"/>
      <c r="E20" s="267"/>
      <c r="F20" s="270" t="s">
        <v>132</v>
      </c>
      <c r="G20" s="271"/>
      <c r="H20" s="245" t="s">
        <v>4</v>
      </c>
      <c r="I20" s="245"/>
      <c r="J20" s="68" t="s">
        <v>51</v>
      </c>
      <c r="K20" s="145" t="s">
        <v>20</v>
      </c>
      <c r="L20" s="145" t="s">
        <v>5</v>
      </c>
      <c r="M20" s="245" t="s">
        <v>4</v>
      </c>
      <c r="N20" s="245"/>
      <c r="O20" s="145" t="s">
        <v>20</v>
      </c>
      <c r="P20" s="145" t="s">
        <v>5</v>
      </c>
      <c r="Q20" s="245" t="s">
        <v>4</v>
      </c>
      <c r="R20" s="245"/>
      <c r="S20" s="145" t="s">
        <v>20</v>
      </c>
      <c r="T20" s="145" t="s">
        <v>5</v>
      </c>
      <c r="U20" s="69" t="s">
        <v>6</v>
      </c>
      <c r="V20" s="145" t="s">
        <v>50</v>
      </c>
      <c r="W20" s="145" t="s">
        <v>15</v>
      </c>
      <c r="X20" s="145" t="s">
        <v>5</v>
      </c>
      <c r="Y20" s="255" t="s">
        <v>32</v>
      </c>
      <c r="Z20" s="256"/>
      <c r="AA20" s="257"/>
      <c r="AB20" s="13"/>
    </row>
    <row r="21" spans="1:30" ht="17.25" customHeight="1" thickBot="1">
      <c r="A21" s="70"/>
      <c r="B21" s="258" t="s">
        <v>13</v>
      </c>
      <c r="C21" s="258"/>
      <c r="D21" s="258"/>
      <c r="E21" s="258"/>
      <c r="F21" s="71"/>
      <c r="G21" s="71"/>
      <c r="H21" s="144"/>
      <c r="I21" s="144"/>
      <c r="J21" s="144"/>
      <c r="K21" s="144"/>
      <c r="L21" s="144"/>
      <c r="M21" s="144"/>
      <c r="N21" s="144"/>
      <c r="O21" s="144"/>
      <c r="P21" s="144"/>
      <c r="Q21" s="144"/>
      <c r="R21" s="144"/>
      <c r="S21" s="144"/>
      <c r="T21" s="144"/>
      <c r="U21" s="144"/>
      <c r="V21" s="144"/>
      <c r="W21" s="144"/>
      <c r="X21" s="144"/>
      <c r="Y21" s="118"/>
      <c r="Z21" s="112"/>
      <c r="AA21" s="71"/>
      <c r="AB21" s="13"/>
      <c r="AD21" s="24"/>
    </row>
    <row r="22" spans="1:35" ht="15" customHeight="1" thickBot="1">
      <c r="A22" s="72">
        <v>1</v>
      </c>
      <c r="B22" s="259"/>
      <c r="C22" s="260"/>
      <c r="D22" s="260"/>
      <c r="E22" s="260"/>
      <c r="F22" s="80">
        <v>0</v>
      </c>
      <c r="G22" s="81" t="s">
        <v>21</v>
      </c>
      <c r="H22" s="73">
        <v>0</v>
      </c>
      <c r="I22" s="74" t="s">
        <v>22</v>
      </c>
      <c r="J22" s="75">
        <f aca="true" t="shared" si="0" ref="J22:J27">IF(H22&lt;&gt;0,F22/H22,0)</f>
        <v>0</v>
      </c>
      <c r="K22" s="76">
        <v>0</v>
      </c>
      <c r="L22" s="77">
        <f aca="true" t="shared" si="1" ref="L22:L27">-K22*H22</f>
        <v>0</v>
      </c>
      <c r="M22" s="73">
        <v>0</v>
      </c>
      <c r="N22" s="74" t="s">
        <v>21</v>
      </c>
      <c r="O22" s="76">
        <v>0</v>
      </c>
      <c r="P22" s="77">
        <f aca="true" t="shared" si="2" ref="P22:P27">-O22*M22</f>
        <v>0</v>
      </c>
      <c r="Q22" s="73">
        <v>0</v>
      </c>
      <c r="R22" s="74" t="s">
        <v>21</v>
      </c>
      <c r="S22" s="76">
        <v>0</v>
      </c>
      <c r="T22" s="77">
        <f aca="true" t="shared" si="3" ref="T22:T27">-S22*Q22</f>
        <v>0</v>
      </c>
      <c r="U22" s="78">
        <f>+T22+P22+L22</f>
        <v>0</v>
      </c>
      <c r="V22" s="79">
        <f aca="true" t="shared" si="4" ref="V22:V27">SUM($T$10+$T$8+$T$6)</f>
        <v>0</v>
      </c>
      <c r="W22" s="78">
        <f>U22*V22</f>
        <v>0</v>
      </c>
      <c r="X22" s="152">
        <f>W22+U22</f>
        <v>0</v>
      </c>
      <c r="Y22" s="261">
        <f aca="true" t="shared" si="5" ref="Y22:Y27">IF(F22=0,0,X22/F22)</f>
        <v>0</v>
      </c>
      <c r="Z22" s="261"/>
      <c r="AA22" s="146" t="str">
        <f aca="true" t="shared" si="6" ref="AA22:AA27">+G22</f>
        <v>sf</v>
      </c>
      <c r="AB22" s="13"/>
      <c r="AH22" s="7"/>
      <c r="AI22" s="8"/>
    </row>
    <row r="23" spans="1:35" ht="15" customHeight="1" thickBot="1">
      <c r="A23" s="82">
        <v>2</v>
      </c>
      <c r="B23" s="262"/>
      <c r="C23" s="263"/>
      <c r="D23" s="263"/>
      <c r="E23" s="263"/>
      <c r="F23" s="94">
        <v>0</v>
      </c>
      <c r="G23" s="95" t="s">
        <v>21</v>
      </c>
      <c r="H23" s="83">
        <v>0</v>
      </c>
      <c r="I23" s="84" t="s">
        <v>22</v>
      </c>
      <c r="J23" s="75">
        <f t="shared" si="0"/>
        <v>0</v>
      </c>
      <c r="K23" s="85">
        <v>0</v>
      </c>
      <c r="L23" s="77">
        <f t="shared" si="1"/>
        <v>0</v>
      </c>
      <c r="M23" s="83">
        <v>0</v>
      </c>
      <c r="N23" s="84" t="s">
        <v>21</v>
      </c>
      <c r="O23" s="85">
        <v>0</v>
      </c>
      <c r="P23" s="77">
        <f t="shared" si="2"/>
        <v>0</v>
      </c>
      <c r="Q23" s="83">
        <v>0</v>
      </c>
      <c r="R23" s="84" t="s">
        <v>21</v>
      </c>
      <c r="S23" s="85">
        <v>0</v>
      </c>
      <c r="T23" s="77">
        <f t="shared" si="3"/>
        <v>0</v>
      </c>
      <c r="U23" s="78">
        <f aca="true" t="shared" si="7" ref="U23:U49">+T23+P23+L23</f>
        <v>0</v>
      </c>
      <c r="V23" s="79">
        <f t="shared" si="4"/>
        <v>0</v>
      </c>
      <c r="W23" s="78">
        <f aca="true" t="shared" si="8" ref="W23:W49">U23*V23</f>
        <v>0</v>
      </c>
      <c r="X23" s="153">
        <f aca="true" t="shared" si="9" ref="X23:X49">W23+U23</f>
        <v>0</v>
      </c>
      <c r="Y23" s="261">
        <f t="shared" si="5"/>
        <v>0</v>
      </c>
      <c r="Z23" s="261"/>
      <c r="AA23" s="146" t="str">
        <f t="shared" si="6"/>
        <v>sf</v>
      </c>
      <c r="AB23" s="13"/>
      <c r="AH23" s="7"/>
      <c r="AI23" s="8"/>
    </row>
    <row r="24" spans="1:28" ht="15" customHeight="1" thickBot="1">
      <c r="A24" s="82">
        <v>3</v>
      </c>
      <c r="B24" s="273"/>
      <c r="C24" s="263"/>
      <c r="D24" s="263"/>
      <c r="E24" s="263"/>
      <c r="F24" s="94">
        <v>0</v>
      </c>
      <c r="G24" s="95" t="s">
        <v>21</v>
      </c>
      <c r="H24" s="83">
        <v>0</v>
      </c>
      <c r="I24" s="84" t="s">
        <v>22</v>
      </c>
      <c r="J24" s="75">
        <f t="shared" si="0"/>
        <v>0</v>
      </c>
      <c r="K24" s="85">
        <v>0</v>
      </c>
      <c r="L24" s="77">
        <f t="shared" si="1"/>
        <v>0</v>
      </c>
      <c r="M24" s="83">
        <v>0</v>
      </c>
      <c r="N24" s="84" t="s">
        <v>21</v>
      </c>
      <c r="O24" s="85">
        <v>0</v>
      </c>
      <c r="P24" s="77">
        <f t="shared" si="2"/>
        <v>0</v>
      </c>
      <c r="Q24" s="83">
        <v>0</v>
      </c>
      <c r="R24" s="84" t="s">
        <v>21</v>
      </c>
      <c r="S24" s="85">
        <v>0</v>
      </c>
      <c r="T24" s="77">
        <f t="shared" si="3"/>
        <v>0</v>
      </c>
      <c r="U24" s="78">
        <f t="shared" si="7"/>
        <v>0</v>
      </c>
      <c r="V24" s="79">
        <f t="shared" si="4"/>
        <v>0</v>
      </c>
      <c r="W24" s="78">
        <f t="shared" si="8"/>
        <v>0</v>
      </c>
      <c r="X24" s="153">
        <f t="shared" si="9"/>
        <v>0</v>
      </c>
      <c r="Y24" s="261">
        <f t="shared" si="5"/>
        <v>0</v>
      </c>
      <c r="Z24" s="261"/>
      <c r="AA24" s="146" t="str">
        <f t="shared" si="6"/>
        <v>sf</v>
      </c>
      <c r="AB24" s="13"/>
    </row>
    <row r="25" spans="1:28" ht="15" customHeight="1" thickBot="1">
      <c r="A25" s="82">
        <v>4</v>
      </c>
      <c r="B25" s="262"/>
      <c r="C25" s="263"/>
      <c r="D25" s="263"/>
      <c r="E25" s="263"/>
      <c r="F25" s="94">
        <v>0</v>
      </c>
      <c r="G25" s="95" t="s">
        <v>21</v>
      </c>
      <c r="H25" s="83">
        <v>0</v>
      </c>
      <c r="I25" s="84" t="s">
        <v>22</v>
      </c>
      <c r="J25" s="75">
        <f t="shared" si="0"/>
        <v>0</v>
      </c>
      <c r="K25" s="85">
        <v>0</v>
      </c>
      <c r="L25" s="77">
        <f t="shared" si="1"/>
        <v>0</v>
      </c>
      <c r="M25" s="83">
        <v>0</v>
      </c>
      <c r="N25" s="84" t="s">
        <v>21</v>
      </c>
      <c r="O25" s="85">
        <v>0</v>
      </c>
      <c r="P25" s="77">
        <f t="shared" si="2"/>
        <v>0</v>
      </c>
      <c r="Q25" s="83">
        <v>0</v>
      </c>
      <c r="R25" s="84" t="s">
        <v>21</v>
      </c>
      <c r="S25" s="85">
        <v>0</v>
      </c>
      <c r="T25" s="77">
        <f t="shared" si="3"/>
        <v>0</v>
      </c>
      <c r="U25" s="78">
        <f t="shared" si="7"/>
        <v>0</v>
      </c>
      <c r="V25" s="79">
        <f t="shared" si="4"/>
        <v>0</v>
      </c>
      <c r="W25" s="78">
        <f t="shared" si="8"/>
        <v>0</v>
      </c>
      <c r="X25" s="153">
        <f t="shared" si="9"/>
        <v>0</v>
      </c>
      <c r="Y25" s="261">
        <f t="shared" si="5"/>
        <v>0</v>
      </c>
      <c r="Z25" s="261"/>
      <c r="AA25" s="146" t="str">
        <f t="shared" si="6"/>
        <v>sf</v>
      </c>
      <c r="AB25" s="13"/>
    </row>
    <row r="26" spans="1:35" ht="15" customHeight="1" thickBot="1">
      <c r="A26" s="82">
        <v>5</v>
      </c>
      <c r="B26" s="273"/>
      <c r="C26" s="263"/>
      <c r="D26" s="263"/>
      <c r="E26" s="263"/>
      <c r="F26" s="94">
        <v>0</v>
      </c>
      <c r="G26" s="95" t="s">
        <v>21</v>
      </c>
      <c r="H26" s="83">
        <v>0</v>
      </c>
      <c r="I26" s="84" t="s">
        <v>22</v>
      </c>
      <c r="J26" s="75">
        <f t="shared" si="0"/>
        <v>0</v>
      </c>
      <c r="K26" s="85">
        <v>0</v>
      </c>
      <c r="L26" s="77">
        <f t="shared" si="1"/>
        <v>0</v>
      </c>
      <c r="M26" s="83">
        <v>0</v>
      </c>
      <c r="N26" s="84" t="s">
        <v>21</v>
      </c>
      <c r="O26" s="85">
        <v>0</v>
      </c>
      <c r="P26" s="77">
        <f t="shared" si="2"/>
        <v>0</v>
      </c>
      <c r="Q26" s="83">
        <v>0</v>
      </c>
      <c r="R26" s="84" t="s">
        <v>21</v>
      </c>
      <c r="S26" s="85">
        <v>0</v>
      </c>
      <c r="T26" s="77">
        <f t="shared" si="3"/>
        <v>0</v>
      </c>
      <c r="U26" s="78">
        <f t="shared" si="7"/>
        <v>0</v>
      </c>
      <c r="V26" s="79">
        <f t="shared" si="4"/>
        <v>0</v>
      </c>
      <c r="W26" s="78">
        <f t="shared" si="8"/>
        <v>0</v>
      </c>
      <c r="X26" s="153">
        <f t="shared" si="9"/>
        <v>0</v>
      </c>
      <c r="Y26" s="261">
        <f t="shared" si="5"/>
        <v>0</v>
      </c>
      <c r="Z26" s="261"/>
      <c r="AA26" s="146" t="str">
        <f t="shared" si="6"/>
        <v>sf</v>
      </c>
      <c r="AB26" s="13"/>
      <c r="AI26" s="6"/>
    </row>
    <row r="27" spans="1:35" ht="15" customHeight="1" thickBot="1">
      <c r="A27" s="82">
        <v>6</v>
      </c>
      <c r="B27" s="262"/>
      <c r="C27" s="263"/>
      <c r="D27" s="263"/>
      <c r="E27" s="263"/>
      <c r="F27" s="94">
        <v>0</v>
      </c>
      <c r="G27" s="133" t="s">
        <v>21</v>
      </c>
      <c r="H27" s="83">
        <v>0</v>
      </c>
      <c r="I27" s="84" t="s">
        <v>22</v>
      </c>
      <c r="J27" s="75">
        <f t="shared" si="0"/>
        <v>0</v>
      </c>
      <c r="K27" s="85">
        <v>0</v>
      </c>
      <c r="L27" s="77">
        <f t="shared" si="1"/>
        <v>0</v>
      </c>
      <c r="M27" s="83">
        <v>0</v>
      </c>
      <c r="N27" s="84" t="s">
        <v>21</v>
      </c>
      <c r="O27" s="85">
        <v>0</v>
      </c>
      <c r="P27" s="77">
        <f t="shared" si="2"/>
        <v>0</v>
      </c>
      <c r="Q27" s="83">
        <v>0</v>
      </c>
      <c r="R27" s="84" t="s">
        <v>21</v>
      </c>
      <c r="S27" s="85">
        <v>0</v>
      </c>
      <c r="T27" s="77">
        <f t="shared" si="3"/>
        <v>0</v>
      </c>
      <c r="U27" s="78">
        <f>+T27+P27+L27</f>
        <v>0</v>
      </c>
      <c r="V27" s="79">
        <f t="shared" si="4"/>
        <v>0</v>
      </c>
      <c r="W27" s="78">
        <f>U27*V27</f>
        <v>0</v>
      </c>
      <c r="X27" s="153">
        <f>W27+U27</f>
        <v>0</v>
      </c>
      <c r="Y27" s="261">
        <f t="shared" si="5"/>
        <v>0</v>
      </c>
      <c r="Z27" s="261"/>
      <c r="AA27" s="146" t="str">
        <f t="shared" si="6"/>
        <v>sf</v>
      </c>
      <c r="AB27" s="13"/>
      <c r="AI27" s="6"/>
    </row>
    <row r="28" spans="1:35" ht="15" customHeight="1" thickBot="1">
      <c r="A28" s="87">
        <v>6</v>
      </c>
      <c r="B28" s="274" t="s">
        <v>14</v>
      </c>
      <c r="C28" s="274"/>
      <c r="D28" s="274"/>
      <c r="E28" s="274"/>
      <c r="F28" s="89"/>
      <c r="G28" s="89"/>
      <c r="H28" s="88"/>
      <c r="I28" s="88"/>
      <c r="J28" s="88"/>
      <c r="K28" s="88"/>
      <c r="L28" s="88"/>
      <c r="M28" s="88"/>
      <c r="N28" s="88"/>
      <c r="O28" s="88"/>
      <c r="P28" s="88"/>
      <c r="Q28" s="88"/>
      <c r="R28" s="88"/>
      <c r="S28" s="88"/>
      <c r="T28" s="88"/>
      <c r="U28" s="88"/>
      <c r="V28" s="88"/>
      <c r="W28" s="88"/>
      <c r="X28" s="154"/>
      <c r="Y28" s="156"/>
      <c r="Z28" s="157"/>
      <c r="AA28" s="155"/>
      <c r="AB28" s="13"/>
      <c r="AI28" s="8"/>
    </row>
    <row r="29" spans="1:30" ht="15" customHeight="1" thickBot="1">
      <c r="A29" s="82">
        <v>7</v>
      </c>
      <c r="B29" s="273"/>
      <c r="C29" s="263"/>
      <c r="D29" s="263"/>
      <c r="E29" s="263"/>
      <c r="F29" s="94">
        <v>0</v>
      </c>
      <c r="G29" s="95" t="s">
        <v>21</v>
      </c>
      <c r="H29" s="73">
        <v>0</v>
      </c>
      <c r="I29" s="74" t="s">
        <v>22</v>
      </c>
      <c r="J29" s="75">
        <f aca="true" t="shared" si="10" ref="J29:J42">IF(H29&lt;&gt;0,F29/H29,0)</f>
        <v>0</v>
      </c>
      <c r="K29" s="76">
        <v>0</v>
      </c>
      <c r="L29" s="77">
        <f aca="true" t="shared" si="11" ref="L29:L49">K29*H29</f>
        <v>0</v>
      </c>
      <c r="M29" s="86">
        <v>0</v>
      </c>
      <c r="N29" s="84" t="s">
        <v>21</v>
      </c>
      <c r="O29" s="76">
        <v>0</v>
      </c>
      <c r="P29" s="77">
        <f aca="true" t="shared" si="12" ref="P29:P48">O29*M29</f>
        <v>0</v>
      </c>
      <c r="Q29" s="86">
        <v>0</v>
      </c>
      <c r="R29" s="84" t="s">
        <v>21</v>
      </c>
      <c r="S29" s="76">
        <v>0</v>
      </c>
      <c r="T29" s="77">
        <f aca="true" t="shared" si="13" ref="T29:T49">S29*Q29</f>
        <v>0</v>
      </c>
      <c r="U29" s="78">
        <f t="shared" si="7"/>
        <v>0</v>
      </c>
      <c r="V29" s="79">
        <f aca="true" t="shared" si="14" ref="V29:V42">SUM($T$10+$T$8+$T$6)</f>
        <v>0</v>
      </c>
      <c r="W29" s="78">
        <f t="shared" si="8"/>
        <v>0</v>
      </c>
      <c r="X29" s="153">
        <f t="shared" si="9"/>
        <v>0</v>
      </c>
      <c r="Y29" s="261">
        <f aca="true" t="shared" si="15" ref="Y29:Y42">IF(F29=0,0,X29/F29)</f>
        <v>0</v>
      </c>
      <c r="Z29" s="261"/>
      <c r="AA29" s="146" t="str">
        <f aca="true" t="shared" si="16" ref="AA29:AA42">+G29</f>
        <v>sf</v>
      </c>
      <c r="AB29" s="13"/>
      <c r="AD29" s="14"/>
    </row>
    <row r="30" spans="1:34" ht="15" customHeight="1" thickBot="1">
      <c r="A30" s="82">
        <v>8</v>
      </c>
      <c r="B30" s="273"/>
      <c r="C30" s="263"/>
      <c r="D30" s="263"/>
      <c r="E30" s="263"/>
      <c r="F30" s="94">
        <v>0</v>
      </c>
      <c r="G30" s="95" t="s">
        <v>21</v>
      </c>
      <c r="H30" s="73">
        <v>0</v>
      </c>
      <c r="I30" s="74" t="s">
        <v>22</v>
      </c>
      <c r="J30" s="75">
        <f t="shared" si="10"/>
        <v>0</v>
      </c>
      <c r="K30" s="76">
        <v>0</v>
      </c>
      <c r="L30" s="77">
        <f t="shared" si="11"/>
        <v>0</v>
      </c>
      <c r="M30" s="86">
        <v>0</v>
      </c>
      <c r="N30" s="84" t="s">
        <v>21</v>
      </c>
      <c r="O30" s="76">
        <v>0</v>
      </c>
      <c r="P30" s="77">
        <f t="shared" si="12"/>
        <v>0</v>
      </c>
      <c r="Q30" s="86">
        <v>0</v>
      </c>
      <c r="R30" s="84" t="s">
        <v>21</v>
      </c>
      <c r="S30" s="76">
        <v>0</v>
      </c>
      <c r="T30" s="77">
        <f t="shared" si="13"/>
        <v>0</v>
      </c>
      <c r="U30" s="78">
        <f t="shared" si="7"/>
        <v>0</v>
      </c>
      <c r="V30" s="79">
        <f t="shared" si="14"/>
        <v>0</v>
      </c>
      <c r="W30" s="78">
        <f t="shared" si="8"/>
        <v>0</v>
      </c>
      <c r="X30" s="153">
        <f t="shared" si="9"/>
        <v>0</v>
      </c>
      <c r="Y30" s="261">
        <f t="shared" si="15"/>
        <v>0</v>
      </c>
      <c r="Z30" s="261"/>
      <c r="AA30" s="146" t="str">
        <f t="shared" si="16"/>
        <v>sf</v>
      </c>
      <c r="AB30" s="13"/>
      <c r="AD30" s="14"/>
      <c r="AH30" s="6"/>
    </row>
    <row r="31" spans="1:34" ht="15" customHeight="1" thickBot="1">
      <c r="A31" s="82">
        <v>9</v>
      </c>
      <c r="B31" s="273"/>
      <c r="C31" s="263"/>
      <c r="D31" s="263"/>
      <c r="E31" s="263"/>
      <c r="F31" s="94">
        <v>0</v>
      </c>
      <c r="G31" s="95" t="s">
        <v>21</v>
      </c>
      <c r="H31" s="73">
        <v>0</v>
      </c>
      <c r="I31" s="74" t="s">
        <v>22</v>
      </c>
      <c r="J31" s="75">
        <f t="shared" si="10"/>
        <v>0</v>
      </c>
      <c r="K31" s="76">
        <v>0</v>
      </c>
      <c r="L31" s="77">
        <f t="shared" si="11"/>
        <v>0</v>
      </c>
      <c r="M31" s="86">
        <v>0</v>
      </c>
      <c r="N31" s="84" t="s">
        <v>21</v>
      </c>
      <c r="O31" s="76">
        <v>0</v>
      </c>
      <c r="P31" s="77">
        <f t="shared" si="12"/>
        <v>0</v>
      </c>
      <c r="Q31" s="86">
        <v>0</v>
      </c>
      <c r="R31" s="84" t="s">
        <v>21</v>
      </c>
      <c r="S31" s="76">
        <v>0</v>
      </c>
      <c r="T31" s="77">
        <f t="shared" si="13"/>
        <v>0</v>
      </c>
      <c r="U31" s="78">
        <f t="shared" si="7"/>
        <v>0</v>
      </c>
      <c r="V31" s="79">
        <f t="shared" si="14"/>
        <v>0</v>
      </c>
      <c r="W31" s="78">
        <f t="shared" si="8"/>
        <v>0</v>
      </c>
      <c r="X31" s="153">
        <f t="shared" si="9"/>
        <v>0</v>
      </c>
      <c r="Y31" s="261">
        <f t="shared" si="15"/>
        <v>0</v>
      </c>
      <c r="Z31" s="261"/>
      <c r="AA31" s="146" t="str">
        <f t="shared" si="16"/>
        <v>sf</v>
      </c>
      <c r="AB31" s="13"/>
      <c r="AH31" s="7"/>
    </row>
    <row r="32" spans="1:28" ht="15" customHeight="1" thickBot="1">
      <c r="A32" s="82">
        <v>10</v>
      </c>
      <c r="B32" s="273"/>
      <c r="C32" s="263"/>
      <c r="D32" s="263"/>
      <c r="E32" s="263"/>
      <c r="F32" s="94">
        <v>0</v>
      </c>
      <c r="G32" s="95" t="s">
        <v>21</v>
      </c>
      <c r="H32" s="73">
        <v>0</v>
      </c>
      <c r="I32" s="74" t="s">
        <v>22</v>
      </c>
      <c r="J32" s="75">
        <f t="shared" si="10"/>
        <v>0</v>
      </c>
      <c r="K32" s="76">
        <v>0</v>
      </c>
      <c r="L32" s="77">
        <f t="shared" si="11"/>
        <v>0</v>
      </c>
      <c r="M32" s="86">
        <v>0</v>
      </c>
      <c r="N32" s="84" t="s">
        <v>21</v>
      </c>
      <c r="O32" s="76">
        <v>0</v>
      </c>
      <c r="P32" s="77">
        <f t="shared" si="12"/>
        <v>0</v>
      </c>
      <c r="Q32" s="86">
        <v>0</v>
      </c>
      <c r="R32" s="84" t="s">
        <v>21</v>
      </c>
      <c r="S32" s="76">
        <v>0</v>
      </c>
      <c r="T32" s="77">
        <f t="shared" si="13"/>
        <v>0</v>
      </c>
      <c r="U32" s="78">
        <f t="shared" si="7"/>
        <v>0</v>
      </c>
      <c r="V32" s="79">
        <f t="shared" si="14"/>
        <v>0</v>
      </c>
      <c r="W32" s="78">
        <f t="shared" si="8"/>
        <v>0</v>
      </c>
      <c r="X32" s="153">
        <f t="shared" si="9"/>
        <v>0</v>
      </c>
      <c r="Y32" s="261">
        <f t="shared" si="15"/>
        <v>0</v>
      </c>
      <c r="Z32" s="261"/>
      <c r="AA32" s="146" t="str">
        <f t="shared" si="16"/>
        <v>sf</v>
      </c>
      <c r="AB32" s="13"/>
    </row>
    <row r="33" spans="1:30" ht="15" customHeight="1" thickBot="1">
      <c r="A33" s="82">
        <v>11</v>
      </c>
      <c r="B33" s="273"/>
      <c r="C33" s="263"/>
      <c r="D33" s="263"/>
      <c r="E33" s="263"/>
      <c r="F33" s="94">
        <v>0</v>
      </c>
      <c r="G33" s="95" t="s">
        <v>21</v>
      </c>
      <c r="H33" s="73">
        <v>0</v>
      </c>
      <c r="I33" s="74" t="s">
        <v>22</v>
      </c>
      <c r="J33" s="75">
        <f t="shared" si="10"/>
        <v>0</v>
      </c>
      <c r="K33" s="76">
        <v>0</v>
      </c>
      <c r="L33" s="77">
        <f t="shared" si="11"/>
        <v>0</v>
      </c>
      <c r="M33" s="86">
        <v>0</v>
      </c>
      <c r="N33" s="84" t="s">
        <v>21</v>
      </c>
      <c r="O33" s="76">
        <v>0</v>
      </c>
      <c r="P33" s="77">
        <f t="shared" si="12"/>
        <v>0</v>
      </c>
      <c r="Q33" s="86">
        <v>0</v>
      </c>
      <c r="R33" s="84" t="s">
        <v>21</v>
      </c>
      <c r="S33" s="76">
        <v>0</v>
      </c>
      <c r="T33" s="77">
        <f t="shared" si="13"/>
        <v>0</v>
      </c>
      <c r="U33" s="78">
        <f t="shared" si="7"/>
        <v>0</v>
      </c>
      <c r="V33" s="79">
        <f t="shared" si="14"/>
        <v>0</v>
      </c>
      <c r="W33" s="78">
        <f t="shared" si="8"/>
        <v>0</v>
      </c>
      <c r="X33" s="153">
        <f t="shared" si="9"/>
        <v>0</v>
      </c>
      <c r="Y33" s="261">
        <f t="shared" si="15"/>
        <v>0</v>
      </c>
      <c r="Z33" s="261"/>
      <c r="AA33" s="146" t="str">
        <f t="shared" si="16"/>
        <v>sf</v>
      </c>
      <c r="AB33" s="13"/>
      <c r="AD33" s="14"/>
    </row>
    <row r="34" spans="1:30" ht="15" customHeight="1" thickBot="1">
      <c r="A34" s="82">
        <v>12</v>
      </c>
      <c r="B34" s="273"/>
      <c r="C34" s="263"/>
      <c r="D34" s="263"/>
      <c r="E34" s="263"/>
      <c r="F34" s="94">
        <v>0</v>
      </c>
      <c r="G34" s="95" t="s">
        <v>21</v>
      </c>
      <c r="H34" s="73">
        <v>0</v>
      </c>
      <c r="I34" s="74" t="s">
        <v>22</v>
      </c>
      <c r="J34" s="75">
        <f t="shared" si="10"/>
        <v>0</v>
      </c>
      <c r="K34" s="76">
        <v>0</v>
      </c>
      <c r="L34" s="77">
        <f t="shared" si="11"/>
        <v>0</v>
      </c>
      <c r="M34" s="86">
        <v>0</v>
      </c>
      <c r="N34" s="84" t="s">
        <v>21</v>
      </c>
      <c r="O34" s="76">
        <v>0</v>
      </c>
      <c r="P34" s="77">
        <f t="shared" si="12"/>
        <v>0</v>
      </c>
      <c r="Q34" s="86">
        <v>0</v>
      </c>
      <c r="R34" s="84" t="s">
        <v>21</v>
      </c>
      <c r="S34" s="76">
        <v>0</v>
      </c>
      <c r="T34" s="77">
        <f t="shared" si="13"/>
        <v>0</v>
      </c>
      <c r="U34" s="78">
        <f t="shared" si="7"/>
        <v>0</v>
      </c>
      <c r="V34" s="79">
        <f t="shared" si="14"/>
        <v>0</v>
      </c>
      <c r="W34" s="78">
        <f t="shared" si="8"/>
        <v>0</v>
      </c>
      <c r="X34" s="153">
        <f t="shared" si="9"/>
        <v>0</v>
      </c>
      <c r="Y34" s="261">
        <f t="shared" si="15"/>
        <v>0</v>
      </c>
      <c r="Z34" s="261"/>
      <c r="AA34" s="146" t="str">
        <f t="shared" si="16"/>
        <v>sf</v>
      </c>
      <c r="AB34" s="13"/>
      <c r="AD34" s="14"/>
    </row>
    <row r="35" spans="1:30" ht="15" customHeight="1" thickBot="1">
      <c r="A35" s="82">
        <v>13</v>
      </c>
      <c r="B35" s="273"/>
      <c r="C35" s="263"/>
      <c r="D35" s="263"/>
      <c r="E35" s="263"/>
      <c r="F35" s="94">
        <v>0</v>
      </c>
      <c r="G35" s="95" t="s">
        <v>21</v>
      </c>
      <c r="H35" s="73">
        <v>0</v>
      </c>
      <c r="I35" s="74" t="s">
        <v>22</v>
      </c>
      <c r="J35" s="75">
        <f t="shared" si="10"/>
        <v>0</v>
      </c>
      <c r="K35" s="76">
        <v>0</v>
      </c>
      <c r="L35" s="77">
        <f t="shared" si="11"/>
        <v>0</v>
      </c>
      <c r="M35" s="86">
        <v>0</v>
      </c>
      <c r="N35" s="84" t="s">
        <v>21</v>
      </c>
      <c r="O35" s="76">
        <v>0</v>
      </c>
      <c r="P35" s="77">
        <f t="shared" si="12"/>
        <v>0</v>
      </c>
      <c r="Q35" s="86">
        <v>0</v>
      </c>
      <c r="R35" s="84" t="s">
        <v>21</v>
      </c>
      <c r="S35" s="76">
        <v>0</v>
      </c>
      <c r="T35" s="77">
        <f t="shared" si="13"/>
        <v>0</v>
      </c>
      <c r="U35" s="78">
        <f t="shared" si="7"/>
        <v>0</v>
      </c>
      <c r="V35" s="79">
        <f t="shared" si="14"/>
        <v>0</v>
      </c>
      <c r="W35" s="78">
        <f t="shared" si="8"/>
        <v>0</v>
      </c>
      <c r="X35" s="153">
        <f t="shared" si="9"/>
        <v>0</v>
      </c>
      <c r="Y35" s="261">
        <f t="shared" si="15"/>
        <v>0</v>
      </c>
      <c r="Z35" s="261"/>
      <c r="AA35" s="146" t="str">
        <f t="shared" si="16"/>
        <v>sf</v>
      </c>
      <c r="AB35" s="13"/>
      <c r="AD35" s="14"/>
    </row>
    <row r="36" spans="1:28" ht="15" customHeight="1" thickBot="1">
      <c r="A36" s="82">
        <v>14</v>
      </c>
      <c r="B36" s="273"/>
      <c r="C36" s="263"/>
      <c r="D36" s="263"/>
      <c r="E36" s="263"/>
      <c r="F36" s="94">
        <v>0</v>
      </c>
      <c r="G36" s="95" t="s">
        <v>21</v>
      </c>
      <c r="H36" s="73">
        <v>0</v>
      </c>
      <c r="I36" s="74" t="s">
        <v>22</v>
      </c>
      <c r="J36" s="75">
        <f t="shared" si="10"/>
        <v>0</v>
      </c>
      <c r="K36" s="76">
        <v>1</v>
      </c>
      <c r="L36" s="77">
        <f t="shared" si="11"/>
        <v>0</v>
      </c>
      <c r="M36" s="86">
        <v>0</v>
      </c>
      <c r="N36" s="84" t="s">
        <v>21</v>
      </c>
      <c r="O36" s="76">
        <v>0</v>
      </c>
      <c r="P36" s="77">
        <f t="shared" si="12"/>
        <v>0</v>
      </c>
      <c r="Q36" s="86">
        <v>0</v>
      </c>
      <c r="R36" s="84" t="s">
        <v>21</v>
      </c>
      <c r="S36" s="76">
        <v>0</v>
      </c>
      <c r="T36" s="77">
        <f t="shared" si="13"/>
        <v>0</v>
      </c>
      <c r="U36" s="78">
        <f t="shared" si="7"/>
        <v>0</v>
      </c>
      <c r="V36" s="79">
        <f t="shared" si="14"/>
        <v>0</v>
      </c>
      <c r="W36" s="78">
        <f t="shared" si="8"/>
        <v>0</v>
      </c>
      <c r="X36" s="153">
        <f t="shared" si="9"/>
        <v>0</v>
      </c>
      <c r="Y36" s="261">
        <f t="shared" si="15"/>
        <v>0</v>
      </c>
      <c r="Z36" s="261"/>
      <c r="AA36" s="146" t="str">
        <f t="shared" si="16"/>
        <v>sf</v>
      </c>
      <c r="AB36" s="13"/>
    </row>
    <row r="37" spans="1:28" ht="15" customHeight="1" thickBot="1">
      <c r="A37" s="82">
        <v>15</v>
      </c>
      <c r="B37" s="273"/>
      <c r="C37" s="263"/>
      <c r="D37" s="263"/>
      <c r="E37" s="263"/>
      <c r="F37" s="94">
        <v>0</v>
      </c>
      <c r="G37" s="95" t="s">
        <v>21</v>
      </c>
      <c r="H37" s="73">
        <v>0</v>
      </c>
      <c r="I37" s="74" t="s">
        <v>22</v>
      </c>
      <c r="J37" s="75">
        <f t="shared" si="10"/>
        <v>0</v>
      </c>
      <c r="K37" s="76">
        <v>0</v>
      </c>
      <c r="L37" s="77">
        <f t="shared" si="11"/>
        <v>0</v>
      </c>
      <c r="M37" s="86">
        <v>0</v>
      </c>
      <c r="N37" s="84" t="s">
        <v>21</v>
      </c>
      <c r="O37" s="76">
        <v>0</v>
      </c>
      <c r="P37" s="77">
        <f t="shared" si="12"/>
        <v>0</v>
      </c>
      <c r="Q37" s="86">
        <v>0</v>
      </c>
      <c r="R37" s="84" t="s">
        <v>21</v>
      </c>
      <c r="S37" s="76">
        <v>0</v>
      </c>
      <c r="T37" s="77">
        <f t="shared" si="13"/>
        <v>0</v>
      </c>
      <c r="U37" s="78">
        <f t="shared" si="7"/>
        <v>0</v>
      </c>
      <c r="V37" s="79">
        <f t="shared" si="14"/>
        <v>0</v>
      </c>
      <c r="W37" s="78">
        <f t="shared" si="8"/>
        <v>0</v>
      </c>
      <c r="X37" s="153">
        <f t="shared" si="9"/>
        <v>0</v>
      </c>
      <c r="Y37" s="261">
        <f t="shared" si="15"/>
        <v>0</v>
      </c>
      <c r="Z37" s="261"/>
      <c r="AA37" s="146" t="str">
        <f t="shared" si="16"/>
        <v>sf</v>
      </c>
      <c r="AB37" s="13"/>
    </row>
    <row r="38" spans="1:30" ht="15" customHeight="1" thickBot="1">
      <c r="A38" s="82">
        <v>16</v>
      </c>
      <c r="B38" s="273"/>
      <c r="C38" s="263"/>
      <c r="D38" s="263"/>
      <c r="E38" s="263"/>
      <c r="F38" s="94">
        <v>0</v>
      </c>
      <c r="G38" s="95" t="s">
        <v>21</v>
      </c>
      <c r="H38" s="73">
        <v>0</v>
      </c>
      <c r="I38" s="74" t="s">
        <v>22</v>
      </c>
      <c r="J38" s="75">
        <f t="shared" si="10"/>
        <v>0</v>
      </c>
      <c r="K38" s="76">
        <v>0</v>
      </c>
      <c r="L38" s="77">
        <f t="shared" si="11"/>
        <v>0</v>
      </c>
      <c r="M38" s="86">
        <v>0</v>
      </c>
      <c r="N38" s="84" t="s">
        <v>21</v>
      </c>
      <c r="O38" s="76">
        <v>0</v>
      </c>
      <c r="P38" s="77">
        <f t="shared" si="12"/>
        <v>0</v>
      </c>
      <c r="Q38" s="86">
        <v>0</v>
      </c>
      <c r="R38" s="84" t="s">
        <v>21</v>
      </c>
      <c r="S38" s="76">
        <v>0</v>
      </c>
      <c r="T38" s="77">
        <f t="shared" si="13"/>
        <v>0</v>
      </c>
      <c r="U38" s="78">
        <f t="shared" si="7"/>
        <v>0</v>
      </c>
      <c r="V38" s="79">
        <f t="shared" si="14"/>
        <v>0</v>
      </c>
      <c r="W38" s="78">
        <f t="shared" si="8"/>
        <v>0</v>
      </c>
      <c r="X38" s="153">
        <f t="shared" si="9"/>
        <v>0</v>
      </c>
      <c r="Y38" s="261">
        <f t="shared" si="15"/>
        <v>0</v>
      </c>
      <c r="Z38" s="261"/>
      <c r="AA38" s="146" t="str">
        <f t="shared" si="16"/>
        <v>sf</v>
      </c>
      <c r="AB38" s="13"/>
      <c r="AD38" s="14"/>
    </row>
    <row r="39" spans="1:30" ht="15" customHeight="1" thickBot="1">
      <c r="A39" s="82">
        <v>17</v>
      </c>
      <c r="B39" s="273"/>
      <c r="C39" s="263"/>
      <c r="D39" s="263"/>
      <c r="E39" s="263"/>
      <c r="F39" s="94">
        <v>0</v>
      </c>
      <c r="G39" s="95" t="s">
        <v>21</v>
      </c>
      <c r="H39" s="73">
        <v>0</v>
      </c>
      <c r="I39" s="74" t="s">
        <v>22</v>
      </c>
      <c r="J39" s="75">
        <f t="shared" si="10"/>
        <v>0</v>
      </c>
      <c r="K39" s="76">
        <v>0</v>
      </c>
      <c r="L39" s="77">
        <f t="shared" si="11"/>
        <v>0</v>
      </c>
      <c r="M39" s="86">
        <v>0</v>
      </c>
      <c r="N39" s="84" t="s">
        <v>21</v>
      </c>
      <c r="O39" s="76">
        <v>0</v>
      </c>
      <c r="P39" s="77">
        <f t="shared" si="12"/>
        <v>0</v>
      </c>
      <c r="Q39" s="86">
        <v>0</v>
      </c>
      <c r="R39" s="84" t="s">
        <v>21</v>
      </c>
      <c r="S39" s="76">
        <v>0</v>
      </c>
      <c r="T39" s="77">
        <f t="shared" si="13"/>
        <v>0</v>
      </c>
      <c r="U39" s="78">
        <f t="shared" si="7"/>
        <v>0</v>
      </c>
      <c r="V39" s="79">
        <f t="shared" si="14"/>
        <v>0</v>
      </c>
      <c r="W39" s="78">
        <f t="shared" si="8"/>
        <v>0</v>
      </c>
      <c r="X39" s="153">
        <f t="shared" si="9"/>
        <v>0</v>
      </c>
      <c r="Y39" s="261">
        <f t="shared" si="15"/>
        <v>0</v>
      </c>
      <c r="Z39" s="261"/>
      <c r="AA39" s="146" t="str">
        <f t="shared" si="16"/>
        <v>sf</v>
      </c>
      <c r="AB39" s="13"/>
      <c r="AD39" s="14"/>
    </row>
    <row r="40" spans="1:28" ht="15" customHeight="1" thickBot="1">
      <c r="A40" s="82">
        <v>18</v>
      </c>
      <c r="B40" s="273"/>
      <c r="C40" s="263"/>
      <c r="D40" s="263"/>
      <c r="E40" s="263"/>
      <c r="F40" s="94">
        <v>0</v>
      </c>
      <c r="G40" s="95" t="s">
        <v>21</v>
      </c>
      <c r="H40" s="73">
        <v>0.001</v>
      </c>
      <c r="I40" s="74" t="s">
        <v>22</v>
      </c>
      <c r="J40" s="75">
        <f t="shared" si="10"/>
        <v>0</v>
      </c>
      <c r="K40" s="76">
        <v>0.001</v>
      </c>
      <c r="L40" s="77">
        <f t="shared" si="11"/>
        <v>1E-06</v>
      </c>
      <c r="M40" s="86">
        <v>0</v>
      </c>
      <c r="N40" s="84" t="s">
        <v>21</v>
      </c>
      <c r="O40" s="76">
        <v>0</v>
      </c>
      <c r="P40" s="77">
        <f t="shared" si="12"/>
        <v>0</v>
      </c>
      <c r="Q40" s="86">
        <v>0</v>
      </c>
      <c r="R40" s="84" t="s">
        <v>21</v>
      </c>
      <c r="S40" s="76">
        <v>0</v>
      </c>
      <c r="T40" s="77">
        <f t="shared" si="13"/>
        <v>0</v>
      </c>
      <c r="U40" s="78">
        <f t="shared" si="7"/>
        <v>1E-06</v>
      </c>
      <c r="V40" s="79">
        <f t="shared" si="14"/>
        <v>0</v>
      </c>
      <c r="W40" s="78">
        <f t="shared" si="8"/>
        <v>0</v>
      </c>
      <c r="X40" s="153">
        <f t="shared" si="9"/>
        <v>1E-06</v>
      </c>
      <c r="Y40" s="261">
        <f t="shared" si="15"/>
        <v>0</v>
      </c>
      <c r="Z40" s="261"/>
      <c r="AA40" s="146" t="str">
        <f t="shared" si="16"/>
        <v>sf</v>
      </c>
      <c r="AB40" s="13"/>
    </row>
    <row r="41" spans="1:28" ht="15" customHeight="1" thickBot="1">
      <c r="A41" s="82">
        <v>19</v>
      </c>
      <c r="B41" s="273"/>
      <c r="C41" s="263"/>
      <c r="D41" s="263"/>
      <c r="E41" s="263"/>
      <c r="F41" s="94">
        <v>0</v>
      </c>
      <c r="G41" s="95" t="s">
        <v>21</v>
      </c>
      <c r="H41" s="73">
        <v>0</v>
      </c>
      <c r="I41" s="74" t="s">
        <v>22</v>
      </c>
      <c r="J41" s="75">
        <f t="shared" si="10"/>
        <v>0</v>
      </c>
      <c r="K41" s="76">
        <v>0.001</v>
      </c>
      <c r="L41" s="77">
        <f>K41*H41</f>
        <v>0</v>
      </c>
      <c r="M41" s="86">
        <v>0</v>
      </c>
      <c r="N41" s="84" t="s">
        <v>21</v>
      </c>
      <c r="O41" s="76">
        <v>0</v>
      </c>
      <c r="P41" s="77">
        <f>O41*M41</f>
        <v>0</v>
      </c>
      <c r="Q41" s="86">
        <v>0</v>
      </c>
      <c r="R41" s="84" t="s">
        <v>21</v>
      </c>
      <c r="S41" s="76">
        <v>0</v>
      </c>
      <c r="T41" s="77">
        <f>S41*Q41</f>
        <v>0</v>
      </c>
      <c r="U41" s="78">
        <f>+T41+P41+L41</f>
        <v>0</v>
      </c>
      <c r="V41" s="79">
        <f t="shared" si="14"/>
        <v>0</v>
      </c>
      <c r="W41" s="78">
        <f>U41*V41</f>
        <v>0</v>
      </c>
      <c r="X41" s="153">
        <f>W41+U41</f>
        <v>0</v>
      </c>
      <c r="Y41" s="261">
        <f t="shared" si="15"/>
        <v>0</v>
      </c>
      <c r="Z41" s="261"/>
      <c r="AA41" s="146" t="str">
        <f t="shared" si="16"/>
        <v>sf</v>
      </c>
      <c r="AB41" s="13"/>
    </row>
    <row r="42" spans="1:28" ht="15" customHeight="1" thickBot="1">
      <c r="A42" s="82">
        <v>20</v>
      </c>
      <c r="B42" s="273"/>
      <c r="C42" s="263"/>
      <c r="D42" s="263"/>
      <c r="E42" s="263"/>
      <c r="F42" s="94">
        <v>0</v>
      </c>
      <c r="G42" s="95" t="s">
        <v>21</v>
      </c>
      <c r="H42" s="73">
        <v>0</v>
      </c>
      <c r="I42" s="74" t="s">
        <v>22</v>
      </c>
      <c r="J42" s="75">
        <f t="shared" si="10"/>
        <v>0</v>
      </c>
      <c r="K42" s="76">
        <v>0</v>
      </c>
      <c r="L42" s="77">
        <f t="shared" si="11"/>
        <v>0</v>
      </c>
      <c r="M42" s="86">
        <v>0</v>
      </c>
      <c r="N42" s="84" t="s">
        <v>21</v>
      </c>
      <c r="O42" s="76">
        <v>0</v>
      </c>
      <c r="P42" s="77">
        <f t="shared" si="12"/>
        <v>0</v>
      </c>
      <c r="Q42" s="86">
        <v>0</v>
      </c>
      <c r="R42" s="84" t="s">
        <v>21</v>
      </c>
      <c r="S42" s="76">
        <v>0</v>
      </c>
      <c r="T42" s="77">
        <f t="shared" si="13"/>
        <v>0</v>
      </c>
      <c r="U42" s="78">
        <f t="shared" si="7"/>
        <v>0</v>
      </c>
      <c r="V42" s="79">
        <f t="shared" si="14"/>
        <v>0</v>
      </c>
      <c r="W42" s="78">
        <f t="shared" si="8"/>
        <v>0</v>
      </c>
      <c r="X42" s="153">
        <f t="shared" si="9"/>
        <v>0</v>
      </c>
      <c r="Y42" s="261">
        <f t="shared" si="15"/>
        <v>0</v>
      </c>
      <c r="Z42" s="261"/>
      <c r="AA42" s="146" t="str">
        <f t="shared" si="16"/>
        <v>sf</v>
      </c>
      <c r="AB42" s="13"/>
    </row>
    <row r="43" spans="1:35" ht="15" customHeight="1" thickBot="1">
      <c r="A43" s="87">
        <v>21</v>
      </c>
      <c r="B43" s="274" t="s">
        <v>19</v>
      </c>
      <c r="C43" s="274"/>
      <c r="D43" s="274"/>
      <c r="E43" s="274"/>
      <c r="F43" s="89"/>
      <c r="G43" s="89"/>
      <c r="H43" s="88"/>
      <c r="I43" s="88"/>
      <c r="J43" s="88"/>
      <c r="K43" s="88"/>
      <c r="L43" s="88"/>
      <c r="M43" s="88"/>
      <c r="N43" s="88"/>
      <c r="O43" s="88"/>
      <c r="P43" s="88"/>
      <c r="Q43" s="88"/>
      <c r="R43" s="88"/>
      <c r="S43" s="88"/>
      <c r="T43" s="88"/>
      <c r="U43" s="88"/>
      <c r="V43" s="88"/>
      <c r="W43" s="88"/>
      <c r="X43" s="154"/>
      <c r="Y43" s="156"/>
      <c r="Z43" s="158"/>
      <c r="AA43" s="155"/>
      <c r="AB43" s="13"/>
      <c r="AE43" s="3"/>
      <c r="AF43" s="3"/>
      <c r="AG43" s="3"/>
      <c r="AH43" s="7"/>
      <c r="AI43" s="8"/>
    </row>
    <row r="44" spans="1:28" ht="15" customHeight="1" thickBot="1">
      <c r="A44" s="82">
        <v>21</v>
      </c>
      <c r="B44" s="273"/>
      <c r="C44" s="263"/>
      <c r="D44" s="263"/>
      <c r="E44" s="263"/>
      <c r="F44" s="94">
        <v>0</v>
      </c>
      <c r="G44" s="95" t="s">
        <v>21</v>
      </c>
      <c r="H44" s="73">
        <v>0</v>
      </c>
      <c r="I44" s="74" t="s">
        <v>22</v>
      </c>
      <c r="J44" s="75">
        <f aca="true" t="shared" si="17" ref="J44:J49">IF(H44&lt;&gt;0,F44/H44,0)</f>
        <v>0</v>
      </c>
      <c r="K44" s="76">
        <v>0</v>
      </c>
      <c r="L44" s="77">
        <f t="shared" si="11"/>
        <v>0</v>
      </c>
      <c r="M44" s="73">
        <v>0</v>
      </c>
      <c r="N44" s="84" t="s">
        <v>21</v>
      </c>
      <c r="O44" s="76">
        <v>0</v>
      </c>
      <c r="P44" s="77">
        <f t="shared" si="12"/>
        <v>0</v>
      </c>
      <c r="Q44" s="73">
        <v>0</v>
      </c>
      <c r="R44" s="84" t="s">
        <v>21</v>
      </c>
      <c r="S44" s="76">
        <v>0</v>
      </c>
      <c r="T44" s="77">
        <f t="shared" si="13"/>
        <v>0</v>
      </c>
      <c r="U44" s="78">
        <f t="shared" si="7"/>
        <v>0</v>
      </c>
      <c r="V44" s="79">
        <f aca="true" t="shared" si="18" ref="V44:V49">SUM($T$10+$T$8+$T$6)</f>
        <v>0</v>
      </c>
      <c r="W44" s="78">
        <f t="shared" si="8"/>
        <v>0</v>
      </c>
      <c r="X44" s="153">
        <f t="shared" si="9"/>
        <v>0</v>
      </c>
      <c r="Y44" s="261">
        <f aca="true" t="shared" si="19" ref="Y44:Y49">IF(F44=0,0,X44/F44)</f>
        <v>0</v>
      </c>
      <c r="Z44" s="261"/>
      <c r="AA44" s="146" t="str">
        <f aca="true" t="shared" si="20" ref="AA44:AA49">+G44</f>
        <v>sf</v>
      </c>
      <c r="AB44" s="13"/>
    </row>
    <row r="45" spans="1:28" ht="15" customHeight="1" thickBot="1">
      <c r="A45" s="82">
        <v>22</v>
      </c>
      <c r="B45" s="273"/>
      <c r="C45" s="263"/>
      <c r="D45" s="263"/>
      <c r="E45" s="263"/>
      <c r="F45" s="94">
        <v>0</v>
      </c>
      <c r="G45" s="95" t="s">
        <v>21</v>
      </c>
      <c r="H45" s="73">
        <v>0</v>
      </c>
      <c r="I45" s="74" t="s">
        <v>22</v>
      </c>
      <c r="J45" s="75">
        <f t="shared" si="17"/>
        <v>0</v>
      </c>
      <c r="K45" s="76">
        <v>0</v>
      </c>
      <c r="L45" s="77">
        <f t="shared" si="11"/>
        <v>0</v>
      </c>
      <c r="M45" s="73">
        <v>0</v>
      </c>
      <c r="N45" s="84" t="s">
        <v>21</v>
      </c>
      <c r="O45" s="76">
        <v>0</v>
      </c>
      <c r="P45" s="77">
        <f t="shared" si="12"/>
        <v>0</v>
      </c>
      <c r="Q45" s="73">
        <v>0</v>
      </c>
      <c r="R45" s="84" t="s">
        <v>21</v>
      </c>
      <c r="S45" s="76">
        <v>0</v>
      </c>
      <c r="T45" s="77">
        <f t="shared" si="13"/>
        <v>0</v>
      </c>
      <c r="U45" s="78">
        <f t="shared" si="7"/>
        <v>0</v>
      </c>
      <c r="V45" s="79">
        <f t="shared" si="18"/>
        <v>0</v>
      </c>
      <c r="W45" s="78">
        <f t="shared" si="8"/>
        <v>0</v>
      </c>
      <c r="X45" s="153">
        <f t="shared" si="9"/>
        <v>0</v>
      </c>
      <c r="Y45" s="261">
        <f t="shared" si="19"/>
        <v>0</v>
      </c>
      <c r="Z45" s="261"/>
      <c r="AA45" s="146" t="str">
        <f t="shared" si="20"/>
        <v>sf</v>
      </c>
      <c r="AB45" s="13"/>
    </row>
    <row r="46" spans="1:28" ht="15" customHeight="1" thickBot="1">
      <c r="A46" s="82">
        <v>23</v>
      </c>
      <c r="B46" s="273"/>
      <c r="C46" s="263"/>
      <c r="D46" s="263"/>
      <c r="E46" s="263"/>
      <c r="F46" s="94">
        <v>0</v>
      </c>
      <c r="G46" s="95" t="s">
        <v>21</v>
      </c>
      <c r="H46" s="73">
        <v>0</v>
      </c>
      <c r="I46" s="74" t="s">
        <v>22</v>
      </c>
      <c r="J46" s="75">
        <f t="shared" si="17"/>
        <v>0</v>
      </c>
      <c r="K46" s="76">
        <v>0</v>
      </c>
      <c r="L46" s="77">
        <f t="shared" si="11"/>
        <v>0</v>
      </c>
      <c r="M46" s="73">
        <v>0</v>
      </c>
      <c r="N46" s="84" t="s">
        <v>21</v>
      </c>
      <c r="O46" s="76">
        <v>0</v>
      </c>
      <c r="P46" s="77">
        <f t="shared" si="12"/>
        <v>0</v>
      </c>
      <c r="Q46" s="73">
        <v>0</v>
      </c>
      <c r="R46" s="84" t="s">
        <v>21</v>
      </c>
      <c r="S46" s="76">
        <v>0</v>
      </c>
      <c r="T46" s="77">
        <f t="shared" si="13"/>
        <v>0</v>
      </c>
      <c r="U46" s="78">
        <f t="shared" si="7"/>
        <v>0</v>
      </c>
      <c r="V46" s="79">
        <f t="shared" si="18"/>
        <v>0</v>
      </c>
      <c r="W46" s="78">
        <f t="shared" si="8"/>
        <v>0</v>
      </c>
      <c r="X46" s="153">
        <f t="shared" si="9"/>
        <v>0</v>
      </c>
      <c r="Y46" s="261">
        <f t="shared" si="19"/>
        <v>0</v>
      </c>
      <c r="Z46" s="261"/>
      <c r="AA46" s="146" t="str">
        <f t="shared" si="20"/>
        <v>sf</v>
      </c>
      <c r="AB46" s="13"/>
    </row>
    <row r="47" spans="1:28" ht="15" customHeight="1" thickBot="1">
      <c r="A47" s="82">
        <v>24</v>
      </c>
      <c r="B47" s="273"/>
      <c r="C47" s="263"/>
      <c r="D47" s="263"/>
      <c r="E47" s="263"/>
      <c r="F47" s="94">
        <v>0</v>
      </c>
      <c r="G47" s="95" t="s">
        <v>21</v>
      </c>
      <c r="H47" s="73">
        <v>0</v>
      </c>
      <c r="I47" s="74" t="s">
        <v>22</v>
      </c>
      <c r="J47" s="75">
        <f t="shared" si="17"/>
        <v>0</v>
      </c>
      <c r="K47" s="76">
        <v>0</v>
      </c>
      <c r="L47" s="77">
        <f t="shared" si="11"/>
        <v>0</v>
      </c>
      <c r="M47" s="73">
        <v>0</v>
      </c>
      <c r="N47" s="84" t="s">
        <v>21</v>
      </c>
      <c r="O47" s="76">
        <v>0</v>
      </c>
      <c r="P47" s="77">
        <f t="shared" si="12"/>
        <v>0</v>
      </c>
      <c r="Q47" s="73">
        <v>0</v>
      </c>
      <c r="R47" s="84" t="s">
        <v>21</v>
      </c>
      <c r="S47" s="76">
        <v>0</v>
      </c>
      <c r="T47" s="77">
        <f t="shared" si="13"/>
        <v>0</v>
      </c>
      <c r="U47" s="78">
        <f t="shared" si="7"/>
        <v>0</v>
      </c>
      <c r="V47" s="79">
        <f t="shared" si="18"/>
        <v>0</v>
      </c>
      <c r="W47" s="78">
        <f t="shared" si="8"/>
        <v>0</v>
      </c>
      <c r="X47" s="153">
        <f t="shared" si="9"/>
        <v>0</v>
      </c>
      <c r="Y47" s="261">
        <f t="shared" si="19"/>
        <v>0</v>
      </c>
      <c r="Z47" s="261"/>
      <c r="AA47" s="146" t="str">
        <f t="shared" si="20"/>
        <v>sf</v>
      </c>
      <c r="AB47" s="13"/>
    </row>
    <row r="48" spans="1:28" ht="15" customHeight="1" thickBot="1">
      <c r="A48" s="82">
        <v>25</v>
      </c>
      <c r="B48" s="273"/>
      <c r="C48" s="263"/>
      <c r="D48" s="263"/>
      <c r="E48" s="263"/>
      <c r="F48" s="94">
        <v>0</v>
      </c>
      <c r="G48" s="95" t="s">
        <v>21</v>
      </c>
      <c r="H48" s="73">
        <v>0</v>
      </c>
      <c r="I48" s="74" t="s">
        <v>22</v>
      </c>
      <c r="J48" s="75">
        <f t="shared" si="17"/>
        <v>0</v>
      </c>
      <c r="K48" s="76">
        <v>0</v>
      </c>
      <c r="L48" s="77">
        <f t="shared" si="11"/>
        <v>0</v>
      </c>
      <c r="M48" s="73">
        <v>0</v>
      </c>
      <c r="N48" s="84" t="s">
        <v>21</v>
      </c>
      <c r="O48" s="76">
        <v>0</v>
      </c>
      <c r="P48" s="77">
        <f t="shared" si="12"/>
        <v>0</v>
      </c>
      <c r="Q48" s="73">
        <v>0</v>
      </c>
      <c r="R48" s="84" t="s">
        <v>21</v>
      </c>
      <c r="S48" s="76">
        <v>0</v>
      </c>
      <c r="T48" s="77">
        <f t="shared" si="13"/>
        <v>0</v>
      </c>
      <c r="U48" s="78">
        <f t="shared" si="7"/>
        <v>0</v>
      </c>
      <c r="V48" s="79">
        <f t="shared" si="18"/>
        <v>0</v>
      </c>
      <c r="W48" s="78">
        <f t="shared" si="8"/>
        <v>0</v>
      </c>
      <c r="X48" s="153">
        <f t="shared" si="9"/>
        <v>0</v>
      </c>
      <c r="Y48" s="261">
        <f t="shared" si="19"/>
        <v>0</v>
      </c>
      <c r="Z48" s="261"/>
      <c r="AA48" s="146" t="str">
        <f t="shared" si="20"/>
        <v>sf</v>
      </c>
      <c r="AB48" s="13"/>
    </row>
    <row r="49" spans="1:28" ht="15" customHeight="1" thickBot="1">
      <c r="A49" s="82">
        <v>26</v>
      </c>
      <c r="B49" s="273"/>
      <c r="C49" s="263"/>
      <c r="D49" s="263"/>
      <c r="E49" s="263"/>
      <c r="F49" s="94">
        <v>0</v>
      </c>
      <c r="G49" s="95" t="s">
        <v>21</v>
      </c>
      <c r="H49" s="73">
        <v>0</v>
      </c>
      <c r="I49" s="74" t="s">
        <v>22</v>
      </c>
      <c r="J49" s="75">
        <f t="shared" si="17"/>
        <v>0</v>
      </c>
      <c r="K49" s="76">
        <v>0</v>
      </c>
      <c r="L49" s="77">
        <f t="shared" si="11"/>
        <v>0</v>
      </c>
      <c r="M49" s="73">
        <v>0</v>
      </c>
      <c r="N49" s="84" t="s">
        <v>21</v>
      </c>
      <c r="O49" s="76">
        <v>0</v>
      </c>
      <c r="P49" s="77">
        <f>O49*M49</f>
        <v>0</v>
      </c>
      <c r="Q49" s="73">
        <v>0</v>
      </c>
      <c r="R49" s="84" t="s">
        <v>21</v>
      </c>
      <c r="S49" s="76">
        <v>0</v>
      </c>
      <c r="T49" s="77">
        <f t="shared" si="13"/>
        <v>0</v>
      </c>
      <c r="U49" s="78">
        <f t="shared" si="7"/>
        <v>0</v>
      </c>
      <c r="V49" s="79">
        <f t="shared" si="18"/>
        <v>0</v>
      </c>
      <c r="W49" s="78">
        <f t="shared" si="8"/>
        <v>0</v>
      </c>
      <c r="X49" s="153">
        <f t="shared" si="9"/>
        <v>0</v>
      </c>
      <c r="Y49" s="277">
        <f t="shared" si="19"/>
        <v>0</v>
      </c>
      <c r="Z49" s="277"/>
      <c r="AA49" s="146" t="str">
        <f t="shared" si="20"/>
        <v>sf</v>
      </c>
      <c r="AB49" s="62"/>
    </row>
    <row r="50" spans="1:28" ht="15" customHeight="1" thickBot="1">
      <c r="A50" s="285" t="s">
        <v>8</v>
      </c>
      <c r="B50" s="286"/>
      <c r="C50" s="286"/>
      <c r="D50" s="286"/>
      <c r="E50" s="286"/>
      <c r="F50" s="286"/>
      <c r="G50" s="287"/>
      <c r="H50" s="135"/>
      <c r="I50" s="136"/>
      <c r="J50" s="291" t="s">
        <v>158</v>
      </c>
      <c r="K50" s="291"/>
      <c r="L50" s="181">
        <f>SUM(L22:L49)</f>
        <v>1E-06</v>
      </c>
      <c r="M50" s="292" t="s">
        <v>157</v>
      </c>
      <c r="N50" s="291"/>
      <c r="O50" s="291"/>
      <c r="P50" s="183">
        <f>SUM(P22:P49)</f>
        <v>0</v>
      </c>
      <c r="Q50" s="292" t="s">
        <v>156</v>
      </c>
      <c r="R50" s="291"/>
      <c r="S50" s="291"/>
      <c r="T50" s="183">
        <f>SUM(T22:T49)</f>
        <v>0</v>
      </c>
      <c r="U50" s="278" t="s">
        <v>161</v>
      </c>
      <c r="V50" s="279"/>
      <c r="W50" s="147">
        <f>SUM(W22:W49)</f>
        <v>0</v>
      </c>
      <c r="X50" s="183">
        <f>SUM(X22:X49)</f>
        <v>1E-06</v>
      </c>
      <c r="Y50" s="139" t="s">
        <v>160</v>
      </c>
      <c r="Z50" s="140"/>
      <c r="AA50" s="141"/>
      <c r="AB50" s="63"/>
    </row>
    <row r="51" spans="1:28" ht="15" customHeight="1" thickBot="1">
      <c r="A51" s="288"/>
      <c r="B51" s="289"/>
      <c r="C51" s="289"/>
      <c r="D51" s="289"/>
      <c r="E51" s="289"/>
      <c r="F51" s="289"/>
      <c r="G51" s="290"/>
      <c r="H51" s="137"/>
      <c r="I51" s="138"/>
      <c r="J51" s="276" t="s">
        <v>144</v>
      </c>
      <c r="K51" s="276"/>
      <c r="L51" s="182">
        <f>IF(T12="Yes",SUM(L22:L49)*W51,0)</f>
        <v>0</v>
      </c>
      <c r="M51" s="275" t="s">
        <v>145</v>
      </c>
      <c r="N51" s="276"/>
      <c r="O51" s="276"/>
      <c r="P51" s="183">
        <f>IF(W12="Yes",SUM(P22:P49)*W51,0)</f>
        <v>0</v>
      </c>
      <c r="Q51" s="275" t="s">
        <v>146</v>
      </c>
      <c r="R51" s="276"/>
      <c r="S51" s="276"/>
      <c r="T51" s="183">
        <f>IF(X12="Yes",SUM(T22:T49)*W51,0)</f>
        <v>0</v>
      </c>
      <c r="U51" s="121" t="s">
        <v>166</v>
      </c>
      <c r="V51" s="150"/>
      <c r="W51" s="151">
        <f>X6+X8+X10</f>
        <v>0</v>
      </c>
      <c r="X51" s="183">
        <f>+T51+P51+L51</f>
        <v>0</v>
      </c>
      <c r="Y51" s="142" t="s">
        <v>165</v>
      </c>
      <c r="Z51" s="142"/>
      <c r="AA51" s="149"/>
      <c r="AB51" s="3"/>
    </row>
    <row r="52" spans="1:14" ht="15" customHeight="1" thickBot="1">
      <c r="A52" s="13"/>
      <c r="B52" s="13"/>
      <c r="C52" s="13"/>
      <c r="D52" s="13"/>
      <c r="E52" s="13"/>
      <c r="F52" s="13"/>
      <c r="G52" s="13"/>
      <c r="H52" s="13"/>
      <c r="I52" s="54"/>
      <c r="J52" s="13"/>
      <c r="K52" s="54"/>
      <c r="L52" s="54"/>
      <c r="M52" s="54"/>
      <c r="N52" s="17"/>
    </row>
    <row r="53" spans="1:27" ht="15" customHeight="1" thickBot="1">
      <c r="A53" s="282" t="s">
        <v>162</v>
      </c>
      <c r="B53" s="283"/>
      <c r="C53" s="283"/>
      <c r="D53" s="283"/>
      <c r="E53" s="283"/>
      <c r="F53" s="283"/>
      <c r="G53" s="283"/>
      <c r="H53" s="284"/>
      <c r="I53" s="13"/>
      <c r="J53" s="282" t="s">
        <v>163</v>
      </c>
      <c r="K53" s="283"/>
      <c r="L53" s="283"/>
      <c r="M53" s="283"/>
      <c r="N53" s="283"/>
      <c r="O53" s="283"/>
      <c r="P53" s="284"/>
      <c r="R53" s="282" t="s">
        <v>164</v>
      </c>
      <c r="S53" s="283"/>
      <c r="T53" s="283"/>
      <c r="U53" s="283"/>
      <c r="V53" s="283"/>
      <c r="W53" s="284"/>
      <c r="Y53" s="208" t="s">
        <v>92</v>
      </c>
      <c r="Z53" s="209"/>
      <c r="AA53" s="210"/>
    </row>
    <row r="54" spans="1:27" ht="15" customHeight="1" thickBot="1">
      <c r="A54" s="224" t="s">
        <v>134</v>
      </c>
      <c r="B54" s="226"/>
      <c r="C54" s="128"/>
      <c r="D54" s="119" t="s">
        <v>112</v>
      </c>
      <c r="E54" s="119"/>
      <c r="F54" s="119"/>
      <c r="G54" s="119"/>
      <c r="H54" s="129"/>
      <c r="I54" s="27"/>
      <c r="J54" s="179" t="s">
        <v>200</v>
      </c>
      <c r="K54" s="17"/>
      <c r="L54" s="54"/>
      <c r="M54" s="54"/>
      <c r="N54" s="54"/>
      <c r="O54" s="54"/>
      <c r="P54" s="177"/>
      <c r="R54" s="338" t="s">
        <v>177</v>
      </c>
      <c r="S54" s="339"/>
      <c r="T54" s="339"/>
      <c r="U54" s="340"/>
      <c r="V54" s="280">
        <f>ROUND(X51+X50,0)</f>
        <v>0</v>
      </c>
      <c r="W54" s="281"/>
      <c r="Y54" s="97" t="s">
        <v>94</v>
      </c>
      <c r="Z54" s="334"/>
      <c r="AA54" s="335"/>
    </row>
    <row r="55" spans="1:28" ht="15" customHeight="1" thickBot="1">
      <c r="A55" s="300" t="s">
        <v>190</v>
      </c>
      <c r="B55" s="301"/>
      <c r="C55" s="302" t="s">
        <v>202</v>
      </c>
      <c r="D55" s="303"/>
      <c r="E55" s="303"/>
      <c r="F55" s="303"/>
      <c r="G55" s="303"/>
      <c r="H55" s="304"/>
      <c r="I55" s="123"/>
      <c r="J55" s="343" t="s">
        <v>199</v>
      </c>
      <c r="K55" s="344"/>
      <c r="L55" s="344"/>
      <c r="M55" s="344"/>
      <c r="N55" s="344"/>
      <c r="O55" s="344"/>
      <c r="P55" s="345"/>
      <c r="R55" s="159"/>
      <c r="S55" s="326" t="s">
        <v>29</v>
      </c>
      <c r="T55" s="326"/>
      <c r="U55" s="327"/>
      <c r="V55" s="280">
        <f>ROUND(W50+T50+T51+P50+P51+L50+L51,0)</f>
        <v>0</v>
      </c>
      <c r="W55" s="281"/>
      <c r="Y55" s="98"/>
      <c r="Z55" s="336"/>
      <c r="AA55" s="337"/>
      <c r="AB55" s="64"/>
    </row>
    <row r="56" spans="1:27" ht="15" customHeight="1" thickBot="1">
      <c r="A56" s="305" t="s">
        <v>96</v>
      </c>
      <c r="B56" s="306"/>
      <c r="C56" s="100" t="s">
        <v>26</v>
      </c>
      <c r="D56" s="100" t="s">
        <v>23</v>
      </c>
      <c r="E56" s="100" t="s">
        <v>24</v>
      </c>
      <c r="F56" s="100" t="s">
        <v>118</v>
      </c>
      <c r="G56" s="52" t="s">
        <v>25</v>
      </c>
      <c r="H56" s="101" t="s">
        <v>119</v>
      </c>
      <c r="I56" s="3"/>
      <c r="J56" s="121" t="s">
        <v>97</v>
      </c>
      <c r="K56" s="12"/>
      <c r="L56" s="91" t="s">
        <v>198</v>
      </c>
      <c r="M56" s="91" t="s">
        <v>99</v>
      </c>
      <c r="N56" s="91" t="s">
        <v>98</v>
      </c>
      <c r="O56" s="91" t="s">
        <v>101</v>
      </c>
      <c r="P56" s="91" t="s">
        <v>5</v>
      </c>
      <c r="U56" s="100" t="s">
        <v>197</v>
      </c>
      <c r="V56" s="280">
        <f>+V54-V55</f>
        <v>0</v>
      </c>
      <c r="W56" s="281"/>
      <c r="Y56" s="99" t="s">
        <v>95</v>
      </c>
      <c r="Z56" s="334"/>
      <c r="AA56" s="335"/>
    </row>
    <row r="57" spans="1:27" ht="15" customHeight="1" thickBot="1">
      <c r="A57" s="35" t="s">
        <v>142</v>
      </c>
      <c r="B57" s="36"/>
      <c r="C57" s="20">
        <v>0</v>
      </c>
      <c r="D57" s="21">
        <v>0</v>
      </c>
      <c r="E57" s="21">
        <v>0</v>
      </c>
      <c r="F57" s="104">
        <f>SUM(D57+E57)*$H$83</f>
        <v>0</v>
      </c>
      <c r="G57" s="120">
        <f>SUM(D57:F57)</f>
        <v>0</v>
      </c>
      <c r="H57" s="105">
        <f>C57*G57</f>
        <v>0</v>
      </c>
      <c r="I57" s="3"/>
      <c r="J57" s="192" t="s">
        <v>148</v>
      </c>
      <c r="K57" s="17"/>
      <c r="L57" s="17"/>
      <c r="M57" s="17"/>
      <c r="N57" s="17"/>
      <c r="O57" s="17"/>
      <c r="P57" s="193"/>
      <c r="R57" s="310" t="s">
        <v>180</v>
      </c>
      <c r="S57" s="308"/>
      <c r="T57" s="308"/>
      <c r="U57" s="308"/>
      <c r="V57" s="308"/>
      <c r="W57" s="309"/>
      <c r="Y57" s="98"/>
      <c r="Z57" s="336"/>
      <c r="AA57" s="337"/>
    </row>
    <row r="58" spans="1:27" ht="15" customHeight="1" thickBot="1">
      <c r="A58" s="9"/>
      <c r="B58" s="3"/>
      <c r="C58" s="3"/>
      <c r="D58" s="3"/>
      <c r="E58" s="3"/>
      <c r="F58" s="3"/>
      <c r="G58" s="3"/>
      <c r="H58" s="18"/>
      <c r="J58" s="9"/>
      <c r="K58" s="3"/>
      <c r="L58" s="134"/>
      <c r="M58" s="96">
        <v>0</v>
      </c>
      <c r="N58" s="20">
        <v>0</v>
      </c>
      <c r="O58" s="20" t="s">
        <v>100</v>
      </c>
      <c r="P58" s="92">
        <f>N58*M58</f>
        <v>0</v>
      </c>
      <c r="R58" s="295" t="s">
        <v>181</v>
      </c>
      <c r="S58" s="296"/>
      <c r="T58" s="297"/>
      <c r="U58" s="30">
        <f>+'Item 1 '!U58</f>
        <v>0</v>
      </c>
      <c r="V58" s="330">
        <f>SUM(V54*U58)</f>
        <v>0</v>
      </c>
      <c r="W58" s="299"/>
      <c r="Y58" s="99" t="s">
        <v>93</v>
      </c>
      <c r="Z58" s="334"/>
      <c r="AA58" s="335"/>
    </row>
    <row r="59" spans="1:27" ht="15" customHeight="1" thickBot="1">
      <c r="A59" s="35" t="s">
        <v>137</v>
      </c>
      <c r="B59" s="36"/>
      <c r="C59" s="20">
        <v>0</v>
      </c>
      <c r="D59" s="21">
        <v>0</v>
      </c>
      <c r="E59" s="21">
        <v>0</v>
      </c>
      <c r="F59" s="104">
        <f>SUM(D59+E59)*$H$83</f>
        <v>0</v>
      </c>
      <c r="G59" s="120">
        <f>SUM(D59:F59)</f>
        <v>0</v>
      </c>
      <c r="H59" s="105">
        <f>C59*G59</f>
        <v>0</v>
      </c>
      <c r="J59" s="9"/>
      <c r="K59" s="3"/>
      <c r="L59" s="134"/>
      <c r="M59" s="96">
        <v>0</v>
      </c>
      <c r="N59" s="20">
        <v>0</v>
      </c>
      <c r="O59" s="20" t="s">
        <v>100</v>
      </c>
      <c r="P59" s="92">
        <f>N59*M59</f>
        <v>0</v>
      </c>
      <c r="S59" s="317" t="s">
        <v>1</v>
      </c>
      <c r="T59" s="318"/>
      <c r="U59" s="28">
        <f>SUM(U58)</f>
        <v>0</v>
      </c>
      <c r="V59" s="293">
        <f>SUM(V58)</f>
        <v>0</v>
      </c>
      <c r="W59" s="294"/>
      <c r="Y59" s="98"/>
      <c r="Z59" s="336"/>
      <c r="AA59" s="337"/>
    </row>
    <row r="60" spans="1:16" ht="15" customHeight="1" thickBot="1">
      <c r="A60" s="23"/>
      <c r="B60" s="13"/>
      <c r="C60" s="13"/>
      <c r="D60" s="13"/>
      <c r="E60" s="13"/>
      <c r="F60" s="3"/>
      <c r="G60" s="13"/>
      <c r="H60" s="18"/>
      <c r="J60" s="9"/>
      <c r="K60" s="3"/>
      <c r="L60" s="134"/>
      <c r="M60" s="96">
        <v>0</v>
      </c>
      <c r="N60" s="20">
        <v>0</v>
      </c>
      <c r="O60" s="20" t="s">
        <v>100</v>
      </c>
      <c r="P60" s="92">
        <f>N60*M60</f>
        <v>0</v>
      </c>
    </row>
    <row r="61" spans="1:27" ht="15" customHeight="1" thickBot="1">
      <c r="A61" s="35" t="s">
        <v>136</v>
      </c>
      <c r="B61" s="36"/>
      <c r="C61" s="20">
        <v>0</v>
      </c>
      <c r="D61" s="21">
        <v>0</v>
      </c>
      <c r="E61" s="21">
        <v>0</v>
      </c>
      <c r="F61" s="104">
        <f>SUM(D61+E61)*$H$83</f>
        <v>0</v>
      </c>
      <c r="G61" s="120">
        <f>SUM(D61:F61)</f>
        <v>0</v>
      </c>
      <c r="H61" s="105">
        <f>C61*G61</f>
        <v>0</v>
      </c>
      <c r="J61" s="9"/>
      <c r="K61" s="3"/>
      <c r="L61" s="134"/>
      <c r="M61" s="96">
        <v>0</v>
      </c>
      <c r="N61" s="20">
        <v>0</v>
      </c>
      <c r="O61" s="20" t="s">
        <v>100</v>
      </c>
      <c r="P61" s="92">
        <f>N61*M61</f>
        <v>0</v>
      </c>
      <c r="R61" s="307" t="s">
        <v>10</v>
      </c>
      <c r="S61" s="308"/>
      <c r="T61" s="308"/>
      <c r="U61" s="308"/>
      <c r="V61" s="308"/>
      <c r="W61" s="309"/>
      <c r="Y61" s="208" t="s">
        <v>92</v>
      </c>
      <c r="Z61" s="209"/>
      <c r="AA61" s="210"/>
    </row>
    <row r="62" spans="1:27" ht="15" customHeight="1" thickBot="1">
      <c r="A62" s="23"/>
      <c r="B62" s="36"/>
      <c r="C62" s="13"/>
      <c r="D62" s="37"/>
      <c r="E62" s="13"/>
      <c r="F62" s="3"/>
      <c r="G62" s="13"/>
      <c r="H62" s="108"/>
      <c r="J62" s="9"/>
      <c r="K62" s="3"/>
      <c r="L62" s="134"/>
      <c r="M62" s="96">
        <v>0</v>
      </c>
      <c r="N62" s="20">
        <v>0</v>
      </c>
      <c r="O62" s="20" t="s">
        <v>100</v>
      </c>
      <c r="P62" s="196">
        <f>N62*M62</f>
        <v>0</v>
      </c>
      <c r="R62" s="295" t="s">
        <v>170</v>
      </c>
      <c r="S62" s="296"/>
      <c r="T62" s="297"/>
      <c r="U62" s="29">
        <f>+'Item 1 '!U62</f>
        <v>0</v>
      </c>
      <c r="V62" s="298">
        <f>SUM(V59+V54)*U62</f>
        <v>0</v>
      </c>
      <c r="W62" s="299"/>
      <c r="Y62" s="97" t="s">
        <v>94</v>
      </c>
      <c r="Z62" s="334"/>
      <c r="AA62" s="335"/>
    </row>
    <row r="63" spans="1:27" ht="15" customHeight="1" thickBot="1">
      <c r="A63" s="35" t="s">
        <v>203</v>
      </c>
      <c r="B63" s="36"/>
      <c r="C63" s="20">
        <v>0</v>
      </c>
      <c r="D63" s="21">
        <v>0</v>
      </c>
      <c r="E63" s="21">
        <v>0</v>
      </c>
      <c r="F63" s="104">
        <f>SUM(D63+E63)*$H$83</f>
        <v>0</v>
      </c>
      <c r="G63" s="120">
        <f>SUM(D63:F63)</f>
        <v>0</v>
      </c>
      <c r="H63" s="105">
        <f>C63*G63</f>
        <v>0</v>
      </c>
      <c r="J63" s="9"/>
      <c r="K63" s="3"/>
      <c r="L63" s="15"/>
      <c r="M63" s="3"/>
      <c r="N63" s="176"/>
      <c r="O63" s="176" t="s">
        <v>5</v>
      </c>
      <c r="P63" s="194">
        <f>SUM(P58:P62)</f>
        <v>0</v>
      </c>
      <c r="S63" s="317" t="s">
        <v>1</v>
      </c>
      <c r="T63" s="318"/>
      <c r="U63" s="28">
        <f>SUM(U62)</f>
        <v>0</v>
      </c>
      <c r="V63" s="293">
        <f>SUM(V62)</f>
        <v>0</v>
      </c>
      <c r="W63" s="294"/>
      <c r="Y63" s="98"/>
      <c r="Z63" s="336"/>
      <c r="AA63" s="337"/>
    </row>
    <row r="64" spans="1:27" ht="15" customHeight="1" thickBot="1">
      <c r="A64" s="35"/>
      <c r="B64" s="3"/>
      <c r="C64" s="3"/>
      <c r="D64" s="19"/>
      <c r="E64" s="19"/>
      <c r="F64" s="3"/>
      <c r="G64" s="16"/>
      <c r="H64" s="108"/>
      <c r="J64" s="93" t="s">
        <v>149</v>
      </c>
      <c r="K64" s="3"/>
      <c r="L64" s="15"/>
      <c r="M64" s="15"/>
      <c r="N64" s="15"/>
      <c r="O64" s="3"/>
      <c r="P64" s="10"/>
      <c r="Y64" s="99" t="s">
        <v>95</v>
      </c>
      <c r="Z64" s="334"/>
      <c r="AA64" s="335"/>
    </row>
    <row r="65" spans="1:27" ht="15" customHeight="1" thickBot="1">
      <c r="A65" s="35" t="s">
        <v>138</v>
      </c>
      <c r="B65" s="36"/>
      <c r="C65" s="20">
        <v>0</v>
      </c>
      <c r="D65" s="21">
        <v>0</v>
      </c>
      <c r="E65" s="21">
        <v>0</v>
      </c>
      <c r="F65" s="104">
        <f>SUM(D65+E65)*$H$83</f>
        <v>0</v>
      </c>
      <c r="G65" s="120">
        <f>SUM(D65:F65)</f>
        <v>0</v>
      </c>
      <c r="H65" s="105">
        <f>C65*G65</f>
        <v>0</v>
      </c>
      <c r="J65" s="9"/>
      <c r="K65" s="3"/>
      <c r="L65" s="134"/>
      <c r="M65" s="96">
        <v>0</v>
      </c>
      <c r="N65" s="20">
        <v>0</v>
      </c>
      <c r="O65" s="20" t="s">
        <v>100</v>
      </c>
      <c r="P65" s="92">
        <f>N65*M65</f>
        <v>0</v>
      </c>
      <c r="R65" s="307" t="s">
        <v>49</v>
      </c>
      <c r="S65" s="308"/>
      <c r="T65" s="308"/>
      <c r="U65" s="308"/>
      <c r="V65" s="308"/>
      <c r="W65" s="309"/>
      <c r="Y65" s="98"/>
      <c r="Z65" s="336"/>
      <c r="AA65" s="337"/>
    </row>
    <row r="66" spans="1:27" ht="15" customHeight="1">
      <c r="A66" s="9"/>
      <c r="B66" s="3"/>
      <c r="C66" s="3"/>
      <c r="D66" s="19"/>
      <c r="E66" s="19"/>
      <c r="F66" s="3"/>
      <c r="G66" s="16"/>
      <c r="H66" s="108"/>
      <c r="J66" s="9"/>
      <c r="K66" s="3"/>
      <c r="L66" s="134"/>
      <c r="M66" s="96">
        <v>0</v>
      </c>
      <c r="N66" s="20">
        <v>0</v>
      </c>
      <c r="O66" s="20" t="s">
        <v>100</v>
      </c>
      <c r="P66" s="92">
        <f>N66*M66</f>
        <v>0</v>
      </c>
      <c r="R66" s="312" t="s">
        <v>173</v>
      </c>
      <c r="S66" s="313"/>
      <c r="T66" s="314"/>
      <c r="U66" s="33">
        <f>+'Item 1 '!U66</f>
        <v>0</v>
      </c>
      <c r="V66" s="319">
        <f>SUM(V63+V59+V54)*U66</f>
        <v>0</v>
      </c>
      <c r="W66" s="320"/>
      <c r="Y66" s="99" t="s">
        <v>93</v>
      </c>
      <c r="Z66" s="334"/>
      <c r="AA66" s="335"/>
    </row>
    <row r="67" spans="1:27" ht="15" customHeight="1" thickBot="1">
      <c r="A67" s="35" t="s">
        <v>141</v>
      </c>
      <c r="B67" s="36"/>
      <c r="C67" s="20">
        <v>0</v>
      </c>
      <c r="D67" s="21">
        <v>0</v>
      </c>
      <c r="E67" s="21">
        <v>0</v>
      </c>
      <c r="F67" s="104">
        <f>SUM(D67+E67)*$H$83</f>
        <v>0</v>
      </c>
      <c r="G67" s="120">
        <f>SUM(D67:F67)</f>
        <v>0</v>
      </c>
      <c r="H67" s="105">
        <f>C67*G67</f>
        <v>0</v>
      </c>
      <c r="J67" s="9"/>
      <c r="K67" s="3"/>
      <c r="L67" s="134"/>
      <c r="M67" s="96">
        <v>0</v>
      </c>
      <c r="N67" s="20">
        <v>0</v>
      </c>
      <c r="O67" s="20" t="s">
        <v>100</v>
      </c>
      <c r="P67" s="92">
        <f>N67*M67</f>
        <v>0</v>
      </c>
      <c r="R67" s="331" t="s">
        <v>174</v>
      </c>
      <c r="S67" s="332"/>
      <c r="T67" s="333"/>
      <c r="U67" s="33">
        <f>+'Item 1 '!U67</f>
        <v>0</v>
      </c>
      <c r="V67" s="319">
        <f>SUM(V63+V59+V54)*U67</f>
        <v>0</v>
      </c>
      <c r="W67" s="320"/>
      <c r="Y67" s="98"/>
      <c r="Z67" s="336"/>
      <c r="AA67" s="337"/>
    </row>
    <row r="68" spans="1:23" ht="15" customHeight="1" thickBot="1">
      <c r="A68" s="9"/>
      <c r="B68" s="3"/>
      <c r="C68" s="3"/>
      <c r="D68" s="19"/>
      <c r="E68" s="19"/>
      <c r="F68" s="3"/>
      <c r="G68" s="16"/>
      <c r="H68" s="108"/>
      <c r="J68" s="9"/>
      <c r="K68" s="3"/>
      <c r="L68" s="134"/>
      <c r="M68" s="96">
        <v>0</v>
      </c>
      <c r="N68" s="20">
        <v>0</v>
      </c>
      <c r="O68" s="20" t="s">
        <v>100</v>
      </c>
      <c r="P68" s="92">
        <f>N68*M68</f>
        <v>0</v>
      </c>
      <c r="R68" s="321" t="s">
        <v>175</v>
      </c>
      <c r="S68" s="322"/>
      <c r="T68" s="323"/>
      <c r="U68" s="34">
        <f>+'Item 1 '!U68</f>
        <v>0</v>
      </c>
      <c r="V68" s="324">
        <f>SUM(V63+V59+V54)*U68</f>
        <v>0</v>
      </c>
      <c r="W68" s="325"/>
    </row>
    <row r="69" spans="1:27" ht="15" customHeight="1" thickBot="1">
      <c r="A69" s="35" t="s">
        <v>139</v>
      </c>
      <c r="B69" s="36"/>
      <c r="C69" s="20">
        <v>0</v>
      </c>
      <c r="D69" s="21">
        <v>0</v>
      </c>
      <c r="E69" s="21">
        <v>0</v>
      </c>
      <c r="F69" s="104">
        <f>SUM(D69+E69)*$H$83</f>
        <v>0</v>
      </c>
      <c r="G69" s="120">
        <f>SUM(D69:F69)</f>
        <v>0</v>
      </c>
      <c r="H69" s="105">
        <f>C69*G69</f>
        <v>0</v>
      </c>
      <c r="J69" s="9"/>
      <c r="K69" s="3"/>
      <c r="L69" s="134"/>
      <c r="M69" s="96">
        <v>0</v>
      </c>
      <c r="N69" s="20">
        <v>0</v>
      </c>
      <c r="O69" s="20" t="s">
        <v>100</v>
      </c>
      <c r="P69" s="196">
        <f>N69*M69</f>
        <v>0</v>
      </c>
      <c r="S69" s="317" t="s">
        <v>1</v>
      </c>
      <c r="T69" s="318"/>
      <c r="U69" s="5">
        <f>SUM(U66:U68)</f>
        <v>0</v>
      </c>
      <c r="V69" s="293">
        <f>SUM(V66:W68)</f>
        <v>0</v>
      </c>
      <c r="W69" s="294"/>
      <c r="Y69" s="208" t="s">
        <v>92</v>
      </c>
      <c r="Z69" s="209"/>
      <c r="AA69" s="210"/>
    </row>
    <row r="70" spans="1:27" ht="15" customHeight="1" thickBot="1">
      <c r="A70" s="9"/>
      <c r="B70" s="3"/>
      <c r="C70" s="3"/>
      <c r="D70" s="19"/>
      <c r="E70" s="19"/>
      <c r="F70" s="3"/>
      <c r="G70" s="16"/>
      <c r="H70" s="108"/>
      <c r="J70" s="9"/>
      <c r="K70" s="3"/>
      <c r="L70" s="15"/>
      <c r="M70" s="3"/>
      <c r="N70" s="176"/>
      <c r="O70" s="176" t="s">
        <v>5</v>
      </c>
      <c r="P70" s="194">
        <f>SUM(P65:P69)</f>
        <v>0</v>
      </c>
      <c r="Y70" s="97" t="s">
        <v>94</v>
      </c>
      <c r="Z70" s="334"/>
      <c r="AA70" s="335"/>
    </row>
    <row r="71" spans="1:27" ht="15" customHeight="1" thickBot="1">
      <c r="A71" s="35" t="s">
        <v>140</v>
      </c>
      <c r="B71" s="36"/>
      <c r="C71" s="20">
        <v>0</v>
      </c>
      <c r="D71" s="21">
        <v>0</v>
      </c>
      <c r="E71" s="21">
        <v>0</v>
      </c>
      <c r="F71" s="104">
        <f>SUM(D71+E71)*$H$83</f>
        <v>0</v>
      </c>
      <c r="G71" s="120">
        <f>SUM(D71:F71)</f>
        <v>0</v>
      </c>
      <c r="H71" s="105">
        <f>C71*G71</f>
        <v>0</v>
      </c>
      <c r="J71" s="93" t="s">
        <v>147</v>
      </c>
      <c r="K71" s="3"/>
      <c r="L71" s="15"/>
      <c r="M71" s="3"/>
      <c r="N71" s="3"/>
      <c r="O71" s="3"/>
      <c r="P71" s="10"/>
      <c r="R71" s="307" t="s">
        <v>77</v>
      </c>
      <c r="S71" s="308"/>
      <c r="T71" s="308"/>
      <c r="U71" s="308"/>
      <c r="V71" s="308"/>
      <c r="W71" s="309"/>
      <c r="Y71" s="98"/>
      <c r="Z71" s="336"/>
      <c r="AA71" s="337"/>
    </row>
    <row r="72" spans="1:27" ht="15" customHeight="1">
      <c r="A72" s="9"/>
      <c r="B72" s="3"/>
      <c r="C72" s="3"/>
      <c r="D72" s="19"/>
      <c r="E72" s="19"/>
      <c r="F72" s="3"/>
      <c r="G72" s="16"/>
      <c r="H72" s="108"/>
      <c r="J72" s="9"/>
      <c r="K72" s="3"/>
      <c r="L72" s="134"/>
      <c r="M72" s="96">
        <v>0</v>
      </c>
      <c r="N72" s="20">
        <v>0</v>
      </c>
      <c r="O72" s="20" t="s">
        <v>100</v>
      </c>
      <c r="P72" s="92">
        <f>N72*M72</f>
        <v>0</v>
      </c>
      <c r="R72" s="312" t="s">
        <v>178</v>
      </c>
      <c r="S72" s="313"/>
      <c r="T72" s="314"/>
      <c r="U72" s="31">
        <f>+'Item 1 '!U72</f>
        <v>0</v>
      </c>
      <c r="V72" s="315">
        <f>SUM(V69+V63+V59+V54)*U72</f>
        <v>0</v>
      </c>
      <c r="W72" s="316"/>
      <c r="Y72" s="99" t="s">
        <v>95</v>
      </c>
      <c r="Z72" s="334"/>
      <c r="AA72" s="335"/>
    </row>
    <row r="73" spans="1:27" ht="15" customHeight="1" thickBot="1">
      <c r="A73" s="35" t="s">
        <v>135</v>
      </c>
      <c r="B73" s="36"/>
      <c r="C73" s="20">
        <v>0</v>
      </c>
      <c r="D73" s="21">
        <v>0</v>
      </c>
      <c r="E73" s="21">
        <v>0</v>
      </c>
      <c r="F73" s="104">
        <f>SUM(D73+E73)*$H$83</f>
        <v>0</v>
      </c>
      <c r="G73" s="120">
        <f>SUM(D73:F73)</f>
        <v>0</v>
      </c>
      <c r="H73" s="105">
        <f>C73*G73</f>
        <v>0</v>
      </c>
      <c r="J73" s="9"/>
      <c r="K73" s="3"/>
      <c r="L73" s="134"/>
      <c r="M73" s="96">
        <v>0</v>
      </c>
      <c r="N73" s="20">
        <v>0</v>
      </c>
      <c r="O73" s="20" t="s">
        <v>100</v>
      </c>
      <c r="P73" s="92">
        <f>N73*M73</f>
        <v>0</v>
      </c>
      <c r="R73" s="331" t="str">
        <f>+'Item 1 '!R73:T73</f>
        <v>Other</v>
      </c>
      <c r="S73" s="332"/>
      <c r="T73" s="333"/>
      <c r="U73" s="33">
        <f>+'Item 1 '!U73</f>
        <v>0</v>
      </c>
      <c r="V73" s="319">
        <f>SUM(V69+V63+V59+V54)*U73</f>
        <v>0</v>
      </c>
      <c r="W73" s="320"/>
      <c r="Y73" s="98"/>
      <c r="Z73" s="336"/>
      <c r="AA73" s="337"/>
    </row>
    <row r="74" spans="1:27" ht="15" customHeight="1" thickBot="1">
      <c r="A74" s="9"/>
      <c r="B74" s="3"/>
      <c r="C74" s="3"/>
      <c r="D74" s="19"/>
      <c r="E74" s="19"/>
      <c r="F74" s="3"/>
      <c r="G74" s="16"/>
      <c r="H74" s="108"/>
      <c r="J74" s="9"/>
      <c r="K74" s="3"/>
      <c r="L74" s="134"/>
      <c r="M74" s="96">
        <v>0</v>
      </c>
      <c r="N74" s="20">
        <v>0</v>
      </c>
      <c r="O74" s="20" t="s">
        <v>100</v>
      </c>
      <c r="P74" s="92">
        <f>N74*M74</f>
        <v>0</v>
      </c>
      <c r="R74" s="348">
        <f>+'Item 1 '!U74</f>
        <v>0</v>
      </c>
      <c r="S74" s="322"/>
      <c r="T74" s="323"/>
      <c r="U74" s="34">
        <f>+'Item 1 '!U74</f>
        <v>0</v>
      </c>
      <c r="V74" s="324">
        <f>SUM(V69+V63+V59+V54)*U74</f>
        <v>0</v>
      </c>
      <c r="W74" s="325"/>
      <c r="Y74" s="99" t="s">
        <v>93</v>
      </c>
      <c r="Z74" s="334"/>
      <c r="AA74" s="335"/>
    </row>
    <row r="75" spans="1:27" ht="15" customHeight="1" thickBot="1">
      <c r="A75" s="93" t="s">
        <v>182</v>
      </c>
      <c r="B75" s="3"/>
      <c r="C75" s="3"/>
      <c r="D75" s="19"/>
      <c r="E75" s="19"/>
      <c r="F75" s="3"/>
      <c r="G75" s="16"/>
      <c r="H75" s="108"/>
      <c r="J75" s="9"/>
      <c r="K75" s="3"/>
      <c r="L75" s="134"/>
      <c r="M75" s="96">
        <v>0</v>
      </c>
      <c r="N75" s="20">
        <v>0</v>
      </c>
      <c r="O75" s="20" t="s">
        <v>100</v>
      </c>
      <c r="P75" s="92">
        <f>N75*M75</f>
        <v>0</v>
      </c>
      <c r="R75" s="4"/>
      <c r="S75" s="317" t="s">
        <v>1</v>
      </c>
      <c r="T75" s="318"/>
      <c r="U75" s="5">
        <f>SUM(U72:U74)</f>
        <v>0</v>
      </c>
      <c r="V75" s="293">
        <f>SUM(V72:W74)</f>
        <v>0</v>
      </c>
      <c r="W75" s="294"/>
      <c r="Y75" s="98"/>
      <c r="Z75" s="336"/>
      <c r="AA75" s="337"/>
    </row>
    <row r="76" spans="1:16" ht="15" customHeight="1" thickBot="1">
      <c r="A76" s="9" t="s">
        <v>183</v>
      </c>
      <c r="B76" s="36"/>
      <c r="C76" s="20">
        <v>0</v>
      </c>
      <c r="D76" s="21">
        <v>0</v>
      </c>
      <c r="E76" s="21">
        <v>0</v>
      </c>
      <c r="F76" s="104">
        <f>SUM(D76+E76)*$H$83</f>
        <v>0</v>
      </c>
      <c r="G76" s="120">
        <f>SUM(D76:F76)</f>
        <v>0</v>
      </c>
      <c r="H76" s="105">
        <f>C76*G76</f>
        <v>0</v>
      </c>
      <c r="J76" s="9"/>
      <c r="K76" s="3"/>
      <c r="L76" s="134"/>
      <c r="M76" s="96">
        <v>0</v>
      </c>
      <c r="N76" s="20">
        <v>0</v>
      </c>
      <c r="O76" s="20" t="s">
        <v>100</v>
      </c>
      <c r="P76" s="196">
        <f>N76*M76</f>
        <v>0</v>
      </c>
    </row>
    <row r="77" spans="1:27" ht="15" customHeight="1" thickBot="1">
      <c r="A77" s="9" t="s">
        <v>136</v>
      </c>
      <c r="B77" s="3"/>
      <c r="C77" s="20">
        <v>0</v>
      </c>
      <c r="D77" s="21">
        <v>0</v>
      </c>
      <c r="E77" s="21">
        <v>0</v>
      </c>
      <c r="F77" s="104">
        <f>SUM(D77+E77)*$H$83</f>
        <v>0</v>
      </c>
      <c r="G77" s="120">
        <f>SUM(D77:F77)</f>
        <v>0</v>
      </c>
      <c r="H77" s="105">
        <f>C77*G77</f>
        <v>0</v>
      </c>
      <c r="J77" s="9"/>
      <c r="K77" s="3"/>
      <c r="L77" s="15"/>
      <c r="M77" s="3"/>
      <c r="N77" s="176"/>
      <c r="O77" s="176" t="s">
        <v>5</v>
      </c>
      <c r="P77" s="194">
        <f>SUM(P72:P76)</f>
        <v>0</v>
      </c>
      <c r="R77" s="307" t="s">
        <v>176</v>
      </c>
      <c r="S77" s="308"/>
      <c r="T77" s="308"/>
      <c r="U77" s="308"/>
      <c r="V77" s="308"/>
      <c r="W77" s="309"/>
      <c r="Y77" s="208" t="s">
        <v>92</v>
      </c>
      <c r="Z77" s="209"/>
      <c r="AA77" s="210"/>
    </row>
    <row r="78" spans="1:27" ht="15" customHeight="1">
      <c r="A78" s="35" t="s">
        <v>142</v>
      </c>
      <c r="B78" s="36"/>
      <c r="C78" s="20">
        <v>0</v>
      </c>
      <c r="D78" s="21">
        <v>0</v>
      </c>
      <c r="E78" s="21">
        <v>0</v>
      </c>
      <c r="F78" s="104">
        <f>SUM(D78+E78)*$H$83</f>
        <v>0</v>
      </c>
      <c r="G78" s="120">
        <f>SUM(D78:F78)</f>
        <v>0</v>
      </c>
      <c r="H78" s="165">
        <f>C78*G78</f>
        <v>0</v>
      </c>
      <c r="J78" s="93" t="s">
        <v>150</v>
      </c>
      <c r="K78" s="3"/>
      <c r="L78" s="15"/>
      <c r="M78" s="15"/>
      <c r="N78" s="15"/>
      <c r="O78" s="3"/>
      <c r="P78" s="10"/>
      <c r="R78" s="312" t="s">
        <v>171</v>
      </c>
      <c r="S78" s="313"/>
      <c r="T78" s="314"/>
      <c r="U78" s="31">
        <f>+'Item 1 '!U78</f>
        <v>0</v>
      </c>
      <c r="V78" s="315">
        <f>SUM(V75+V69+V63+V59+V54)*U78</f>
        <v>0</v>
      </c>
      <c r="W78" s="316"/>
      <c r="Y78" s="97" t="s">
        <v>94</v>
      </c>
      <c r="Z78" s="334"/>
      <c r="AA78" s="335"/>
    </row>
    <row r="79" spans="1:27" ht="15" customHeight="1" thickBot="1">
      <c r="A79" s="9"/>
      <c r="B79" s="3"/>
      <c r="C79" s="3"/>
      <c r="D79" s="3"/>
      <c r="E79" s="3"/>
      <c r="F79" s="311" t="s">
        <v>184</v>
      </c>
      <c r="G79" s="311"/>
      <c r="H79" s="108">
        <f>SUM(H76:H78)</f>
        <v>0</v>
      </c>
      <c r="J79" s="9"/>
      <c r="K79" s="3"/>
      <c r="L79" s="134"/>
      <c r="M79" s="96">
        <v>0</v>
      </c>
      <c r="N79" s="20">
        <v>0</v>
      </c>
      <c r="O79" s="20" t="s">
        <v>100</v>
      </c>
      <c r="P79" s="92">
        <f>N79*M79</f>
        <v>0</v>
      </c>
      <c r="R79" s="321" t="s">
        <v>172</v>
      </c>
      <c r="S79" s="322"/>
      <c r="T79" s="323"/>
      <c r="U79" s="32">
        <f>+'Item 1 '!U79</f>
        <v>0</v>
      </c>
      <c r="V79" s="324">
        <f>SUM(V75+V69+V63+V59+V54)*U79</f>
        <v>0</v>
      </c>
      <c r="W79" s="325"/>
      <c r="Y79" s="98"/>
      <c r="Z79" s="336"/>
      <c r="AA79" s="337"/>
    </row>
    <row r="80" spans="1:27" ht="15" customHeight="1" thickBot="1">
      <c r="A80" s="9"/>
      <c r="B80" s="3"/>
      <c r="C80" s="3"/>
      <c r="D80" s="3"/>
      <c r="E80" s="3"/>
      <c r="F80" s="3"/>
      <c r="G80" s="3"/>
      <c r="H80" s="10"/>
      <c r="J80" s="9"/>
      <c r="K80" s="3"/>
      <c r="L80" s="134"/>
      <c r="M80" s="96">
        <v>0</v>
      </c>
      <c r="N80" s="20">
        <v>0</v>
      </c>
      <c r="O80" s="20" t="s">
        <v>100</v>
      </c>
      <c r="P80" s="92">
        <f>N80*M80</f>
        <v>0</v>
      </c>
      <c r="S80" s="346" t="s">
        <v>1</v>
      </c>
      <c r="T80" s="347"/>
      <c r="U80" s="28">
        <f>SUM(U78:U79)</f>
        <v>0</v>
      </c>
      <c r="V80" s="293">
        <f>SUM(V78:W79)</f>
        <v>0</v>
      </c>
      <c r="W80" s="294"/>
      <c r="Y80" s="99" t="s">
        <v>95</v>
      </c>
      <c r="Z80" s="334"/>
      <c r="AA80" s="335"/>
    </row>
    <row r="81" spans="1:27" ht="15" customHeight="1" thickBot="1">
      <c r="A81" s="197" t="s">
        <v>143</v>
      </c>
      <c r="B81" s="198"/>
      <c r="C81" s="3"/>
      <c r="D81" s="19"/>
      <c r="E81" s="19"/>
      <c r="F81" s="3"/>
      <c r="G81" s="16"/>
      <c r="H81" s="108"/>
      <c r="J81" s="9"/>
      <c r="K81" s="3"/>
      <c r="L81" s="134"/>
      <c r="M81" s="96">
        <v>0</v>
      </c>
      <c r="N81" s="20">
        <v>0</v>
      </c>
      <c r="O81" s="20" t="s">
        <v>100</v>
      </c>
      <c r="P81" s="92">
        <f>N81*M81</f>
        <v>0</v>
      </c>
      <c r="Y81" s="98"/>
      <c r="Z81" s="336"/>
      <c r="AA81" s="337"/>
    </row>
    <row r="82" spans="1:28" ht="14.25" customHeight="1" thickBot="1">
      <c r="A82" s="106" t="s">
        <v>113</v>
      </c>
      <c r="B82" s="107" t="s">
        <v>114</v>
      </c>
      <c r="C82" s="107" t="s">
        <v>115</v>
      </c>
      <c r="D82" s="107" t="s">
        <v>116</v>
      </c>
      <c r="E82" s="107" t="s">
        <v>117</v>
      </c>
      <c r="F82" s="107" t="s">
        <v>73</v>
      </c>
      <c r="G82" s="107" t="s">
        <v>73</v>
      </c>
      <c r="H82" s="130" t="s">
        <v>9</v>
      </c>
      <c r="J82" s="9"/>
      <c r="K82" s="3"/>
      <c r="L82" s="134"/>
      <c r="M82" s="96">
        <v>0</v>
      </c>
      <c r="N82" s="20">
        <v>0</v>
      </c>
      <c r="O82" s="20" t="s">
        <v>100</v>
      </c>
      <c r="P82" s="196">
        <f>N82*M82</f>
        <v>0</v>
      </c>
      <c r="R82" s="282" t="s">
        <v>3</v>
      </c>
      <c r="S82" s="283"/>
      <c r="T82" s="283"/>
      <c r="U82" s="184">
        <f>+U80+U75+U69+U63+U59</f>
        <v>0</v>
      </c>
      <c r="V82" s="328">
        <f>ROUND(V80+V75+V69+V63+V59+V54,0)</f>
        <v>0</v>
      </c>
      <c r="W82" s="329"/>
      <c r="Y82" s="99" t="s">
        <v>93</v>
      </c>
      <c r="Z82" s="334"/>
      <c r="AA82" s="335"/>
      <c r="AB82" s="65"/>
    </row>
    <row r="83" spans="1:27" ht="15" customHeight="1" thickBot="1">
      <c r="A83" s="109">
        <v>0.062</v>
      </c>
      <c r="B83" s="131">
        <v>0.0145</v>
      </c>
      <c r="C83" s="131">
        <v>0.008</v>
      </c>
      <c r="D83" s="131">
        <v>0.06</v>
      </c>
      <c r="E83" s="131">
        <v>0.12</v>
      </c>
      <c r="F83" s="131">
        <v>0</v>
      </c>
      <c r="G83" s="131">
        <v>0</v>
      </c>
      <c r="H83" s="132">
        <f>SUM(A83:G83)</f>
        <v>0.26449999999999996</v>
      </c>
      <c r="J83" s="11"/>
      <c r="K83" s="12"/>
      <c r="L83" s="12"/>
      <c r="M83" s="12"/>
      <c r="N83" s="175"/>
      <c r="O83" s="175" t="s">
        <v>5</v>
      </c>
      <c r="P83" s="195">
        <f>SUM(P79:P82)</f>
        <v>0</v>
      </c>
      <c r="R83" s="148"/>
      <c r="S83" s="53"/>
      <c r="T83" s="326" t="s">
        <v>29</v>
      </c>
      <c r="U83" s="327"/>
      <c r="V83" s="341">
        <f>ROUND(SUM(V54:V80)/2,0)</f>
        <v>0</v>
      </c>
      <c r="W83" s="342"/>
      <c r="Y83" s="98"/>
      <c r="Z83" s="336"/>
      <c r="AA83" s="337"/>
    </row>
    <row r="84" spans="12:23" ht="15" customHeight="1" thickBot="1">
      <c r="L84" s="2"/>
      <c r="M84" s="2"/>
      <c r="U84" s="100" t="s">
        <v>197</v>
      </c>
      <c r="V84" s="280">
        <f>+V82-V83</f>
        <v>0</v>
      </c>
      <c r="W84" s="281"/>
    </row>
    <row r="85" spans="1:28" ht="15" customHeight="1" thickBot="1">
      <c r="A85" s="52" t="s">
        <v>80</v>
      </c>
      <c r="B85" s="53"/>
      <c r="C85" s="53"/>
      <c r="D85" s="53"/>
      <c r="E85" s="53"/>
      <c r="F85" s="53"/>
      <c r="G85" s="53"/>
      <c r="H85" s="53"/>
      <c r="I85" s="53"/>
      <c r="J85" s="53"/>
      <c r="K85" s="53"/>
      <c r="L85" s="53"/>
      <c r="M85" s="53"/>
      <c r="N85" s="53"/>
      <c r="O85" s="53"/>
      <c r="P85" s="53"/>
      <c r="Q85" s="53"/>
      <c r="R85" s="53"/>
      <c r="S85" s="53"/>
      <c r="T85" s="53"/>
      <c r="U85" s="53"/>
      <c r="V85" s="53"/>
      <c r="W85" s="53"/>
      <c r="X85" s="53"/>
      <c r="Y85" s="53"/>
      <c r="Z85" s="53"/>
      <c r="AA85" s="115"/>
      <c r="AB85" s="3"/>
    </row>
    <row r="86" spans="1:28" ht="15" customHeight="1">
      <c r="A86" s="24">
        <v>1</v>
      </c>
      <c r="B86" s="24"/>
      <c r="C86" s="24"/>
      <c r="D86" s="24"/>
      <c r="E86" s="116"/>
      <c r="F86" s="116"/>
      <c r="G86" s="116"/>
      <c r="H86" s="116"/>
      <c r="I86" s="116"/>
      <c r="J86" s="116"/>
      <c r="K86" s="116"/>
      <c r="L86" s="116"/>
      <c r="M86" s="116"/>
      <c r="N86" s="116"/>
      <c r="O86" s="116"/>
      <c r="P86" s="116"/>
      <c r="Q86" s="116"/>
      <c r="R86" s="116"/>
      <c r="S86" s="116"/>
      <c r="T86" s="116"/>
      <c r="U86" s="116"/>
      <c r="V86" s="116"/>
      <c r="W86" s="116"/>
      <c r="X86" s="116"/>
      <c r="Y86" s="116"/>
      <c r="Z86" s="116"/>
      <c r="AA86" s="116"/>
      <c r="AB86" s="50"/>
    </row>
    <row r="87" spans="1:28" ht="15" customHeight="1">
      <c r="A87" s="24">
        <v>2</v>
      </c>
      <c r="B87" s="24"/>
      <c r="C87" s="24"/>
      <c r="D87" s="24"/>
      <c r="E87" s="117"/>
      <c r="F87" s="117"/>
      <c r="G87" s="117"/>
      <c r="H87" s="117"/>
      <c r="I87" s="117"/>
      <c r="J87" s="117"/>
      <c r="K87" s="117"/>
      <c r="L87" s="117"/>
      <c r="M87" s="117"/>
      <c r="N87" s="117"/>
      <c r="O87" s="117"/>
      <c r="P87" s="117"/>
      <c r="Q87" s="117"/>
      <c r="R87" s="117"/>
      <c r="S87" s="117"/>
      <c r="T87" s="117"/>
      <c r="U87" s="117"/>
      <c r="V87" s="117"/>
      <c r="W87" s="117"/>
      <c r="X87" s="117"/>
      <c r="Y87" s="117"/>
      <c r="Z87" s="117"/>
      <c r="AA87" s="117"/>
      <c r="AB87" s="50"/>
    </row>
    <row r="88" spans="1:28" ht="15" customHeight="1">
      <c r="A88" s="24">
        <v>3</v>
      </c>
      <c r="B88" s="24"/>
      <c r="C88" s="24"/>
      <c r="D88" s="24"/>
      <c r="E88" s="117"/>
      <c r="F88" s="117"/>
      <c r="G88" s="117"/>
      <c r="H88" s="117"/>
      <c r="I88" s="117"/>
      <c r="J88" s="117"/>
      <c r="K88" s="117"/>
      <c r="L88" s="117"/>
      <c r="M88" s="117"/>
      <c r="N88" s="117"/>
      <c r="O88" s="117"/>
      <c r="P88" s="117"/>
      <c r="Q88" s="117"/>
      <c r="R88" s="117"/>
      <c r="S88" s="117"/>
      <c r="T88" s="117"/>
      <c r="U88" s="117"/>
      <c r="V88" s="117"/>
      <c r="W88" s="117"/>
      <c r="X88" s="117"/>
      <c r="Y88" s="117"/>
      <c r="Z88" s="117"/>
      <c r="AA88" s="117"/>
      <c r="AB88" s="50"/>
    </row>
    <row r="89" spans="1:28" ht="15" customHeight="1">
      <c r="A89" s="24">
        <v>4</v>
      </c>
      <c r="B89" s="24"/>
      <c r="C89" s="24"/>
      <c r="D89" s="24"/>
      <c r="E89" s="117"/>
      <c r="F89" s="117"/>
      <c r="G89" s="117"/>
      <c r="H89" s="117"/>
      <c r="I89" s="117"/>
      <c r="J89" s="117"/>
      <c r="K89" s="117"/>
      <c r="L89" s="117"/>
      <c r="M89" s="117"/>
      <c r="N89" s="117"/>
      <c r="O89" s="117"/>
      <c r="P89" s="117"/>
      <c r="Q89" s="117"/>
      <c r="R89" s="117"/>
      <c r="S89" s="117"/>
      <c r="T89" s="117"/>
      <c r="U89" s="117"/>
      <c r="V89" s="117"/>
      <c r="W89" s="117"/>
      <c r="X89" s="117"/>
      <c r="Y89" s="117"/>
      <c r="Z89" s="117"/>
      <c r="AA89" s="117"/>
      <c r="AB89" s="50"/>
    </row>
    <row r="90" spans="1:28" ht="15" customHeight="1">
      <c r="A90" s="24">
        <v>5</v>
      </c>
      <c r="B90" s="24"/>
      <c r="C90" s="24"/>
      <c r="D90" s="24"/>
      <c r="E90" s="117"/>
      <c r="F90" s="117"/>
      <c r="G90" s="117"/>
      <c r="H90" s="117"/>
      <c r="I90" s="117"/>
      <c r="J90" s="117"/>
      <c r="K90" s="117"/>
      <c r="L90" s="117"/>
      <c r="M90" s="117"/>
      <c r="N90" s="117"/>
      <c r="O90" s="117"/>
      <c r="P90" s="117"/>
      <c r="Q90" s="117"/>
      <c r="R90" s="117"/>
      <c r="S90" s="117"/>
      <c r="T90" s="117"/>
      <c r="U90" s="117"/>
      <c r="V90" s="117"/>
      <c r="W90" s="117"/>
      <c r="X90" s="117"/>
      <c r="Y90" s="117"/>
      <c r="Z90" s="117"/>
      <c r="AA90" s="117"/>
      <c r="AB90" s="50"/>
    </row>
    <row r="91" spans="1:28" ht="15" customHeight="1">
      <c r="A91" s="24">
        <v>6</v>
      </c>
      <c r="B91" s="24"/>
      <c r="C91" s="24"/>
      <c r="D91" s="24"/>
      <c r="E91" s="117"/>
      <c r="F91" s="117"/>
      <c r="G91" s="117"/>
      <c r="H91" s="117"/>
      <c r="I91" s="117"/>
      <c r="J91" s="117"/>
      <c r="K91" s="117"/>
      <c r="L91" s="117"/>
      <c r="M91" s="117"/>
      <c r="N91" s="117"/>
      <c r="O91" s="117"/>
      <c r="P91" s="117"/>
      <c r="Q91" s="117"/>
      <c r="R91" s="117"/>
      <c r="S91" s="117"/>
      <c r="T91" s="117"/>
      <c r="U91" s="117"/>
      <c r="V91" s="117"/>
      <c r="W91" s="117"/>
      <c r="X91" s="117"/>
      <c r="Y91" s="117"/>
      <c r="Z91" s="117"/>
      <c r="AA91" s="117"/>
      <c r="AB91" s="50"/>
    </row>
    <row r="92" spans="1:28" ht="15" customHeight="1">
      <c r="A92" s="24">
        <v>7</v>
      </c>
      <c r="B92" s="24"/>
      <c r="C92" s="24"/>
      <c r="D92" s="24"/>
      <c r="E92" s="117"/>
      <c r="F92" s="117"/>
      <c r="G92" s="117"/>
      <c r="H92" s="117"/>
      <c r="I92" s="117"/>
      <c r="J92" s="117"/>
      <c r="K92" s="117"/>
      <c r="L92" s="117"/>
      <c r="M92" s="117"/>
      <c r="N92" s="117"/>
      <c r="O92" s="117"/>
      <c r="P92" s="117"/>
      <c r="Q92" s="117"/>
      <c r="R92" s="117"/>
      <c r="S92" s="117"/>
      <c r="T92" s="117"/>
      <c r="U92" s="117"/>
      <c r="V92" s="117"/>
      <c r="W92" s="117"/>
      <c r="X92" s="117"/>
      <c r="Y92" s="117"/>
      <c r="Z92" s="117"/>
      <c r="AA92" s="117"/>
      <c r="AB92" s="50"/>
    </row>
    <row r="93" spans="1:28" ht="15" customHeight="1">
      <c r="A93" s="24">
        <v>8</v>
      </c>
      <c r="B93" s="24"/>
      <c r="C93" s="24"/>
      <c r="D93" s="24"/>
      <c r="E93" s="117"/>
      <c r="F93" s="117"/>
      <c r="G93" s="117"/>
      <c r="H93" s="117"/>
      <c r="I93" s="117"/>
      <c r="J93" s="117"/>
      <c r="K93" s="117"/>
      <c r="L93" s="117"/>
      <c r="M93" s="117"/>
      <c r="N93" s="117"/>
      <c r="O93" s="117"/>
      <c r="P93" s="117"/>
      <c r="Q93" s="117"/>
      <c r="R93" s="117"/>
      <c r="S93" s="117"/>
      <c r="T93" s="117"/>
      <c r="U93" s="117"/>
      <c r="V93" s="117"/>
      <c r="W93" s="117"/>
      <c r="X93" s="117"/>
      <c r="Y93" s="117"/>
      <c r="Z93" s="117"/>
      <c r="AA93" s="117"/>
      <c r="AB93" s="50"/>
    </row>
    <row r="94" spans="1:28" ht="15" customHeight="1">
      <c r="A94" s="24">
        <v>9</v>
      </c>
      <c r="B94" s="24"/>
      <c r="C94" s="24"/>
      <c r="D94" s="24"/>
      <c r="E94" s="117"/>
      <c r="F94" s="117"/>
      <c r="G94" s="117"/>
      <c r="H94" s="117"/>
      <c r="I94" s="117"/>
      <c r="J94" s="117"/>
      <c r="K94" s="117"/>
      <c r="L94" s="117"/>
      <c r="M94" s="117"/>
      <c r="N94" s="117"/>
      <c r="O94" s="117"/>
      <c r="P94" s="117"/>
      <c r="Q94" s="117"/>
      <c r="R94" s="117"/>
      <c r="S94" s="117"/>
      <c r="T94" s="117"/>
      <c r="U94" s="117"/>
      <c r="V94" s="117"/>
      <c r="W94" s="117"/>
      <c r="X94" s="117"/>
      <c r="Y94" s="117"/>
      <c r="Z94" s="117"/>
      <c r="AA94" s="117"/>
      <c r="AB94" s="50"/>
    </row>
    <row r="95" spans="1:28" ht="15" customHeight="1">
      <c r="A95" s="24">
        <v>10</v>
      </c>
      <c r="B95" s="24"/>
      <c r="C95" s="24"/>
      <c r="D95" s="24"/>
      <c r="E95" s="117"/>
      <c r="F95" s="117"/>
      <c r="G95" s="117"/>
      <c r="H95" s="117"/>
      <c r="I95" s="117"/>
      <c r="J95" s="117"/>
      <c r="K95" s="117"/>
      <c r="L95" s="117"/>
      <c r="M95" s="117"/>
      <c r="N95" s="117"/>
      <c r="O95" s="117"/>
      <c r="P95" s="117"/>
      <c r="Q95" s="117"/>
      <c r="R95" s="117"/>
      <c r="S95" s="117"/>
      <c r="T95" s="117"/>
      <c r="U95" s="117"/>
      <c r="V95" s="117"/>
      <c r="W95" s="117"/>
      <c r="X95" s="117"/>
      <c r="Y95" s="117"/>
      <c r="Z95" s="117"/>
      <c r="AA95" s="117"/>
      <c r="AB95" s="50"/>
    </row>
    <row r="96" spans="1:28" ht="15" customHeight="1">
      <c r="A96" s="24">
        <v>11</v>
      </c>
      <c r="B96" s="24"/>
      <c r="C96" s="24"/>
      <c r="D96" s="24"/>
      <c r="E96" s="117"/>
      <c r="F96" s="117"/>
      <c r="G96" s="117"/>
      <c r="H96" s="117"/>
      <c r="I96" s="117"/>
      <c r="J96" s="117"/>
      <c r="K96" s="117"/>
      <c r="L96" s="117"/>
      <c r="M96" s="117"/>
      <c r="N96" s="117"/>
      <c r="O96" s="117"/>
      <c r="P96" s="117"/>
      <c r="Q96" s="117"/>
      <c r="R96" s="117"/>
      <c r="S96" s="117"/>
      <c r="T96" s="117"/>
      <c r="U96" s="117"/>
      <c r="V96" s="117"/>
      <c r="W96" s="117"/>
      <c r="X96" s="117"/>
      <c r="Y96" s="117"/>
      <c r="Z96" s="117"/>
      <c r="AA96" s="117"/>
      <c r="AB96" s="50"/>
    </row>
    <row r="97" spans="1:28" ht="15" customHeight="1">
      <c r="A97" s="24">
        <v>12</v>
      </c>
      <c r="B97" s="24"/>
      <c r="C97" s="24"/>
      <c r="D97" s="24"/>
      <c r="E97" s="117"/>
      <c r="F97" s="117"/>
      <c r="G97" s="117"/>
      <c r="H97" s="117"/>
      <c r="I97" s="117"/>
      <c r="J97" s="117"/>
      <c r="K97" s="117"/>
      <c r="L97" s="117"/>
      <c r="M97" s="117"/>
      <c r="N97" s="117"/>
      <c r="O97" s="117"/>
      <c r="P97" s="117"/>
      <c r="Q97" s="117"/>
      <c r="R97" s="117"/>
      <c r="S97" s="117"/>
      <c r="T97" s="117"/>
      <c r="U97" s="117"/>
      <c r="V97" s="117"/>
      <c r="W97" s="117"/>
      <c r="X97" s="117"/>
      <c r="Y97" s="117"/>
      <c r="Z97" s="117"/>
      <c r="AA97" s="117"/>
      <c r="AB97" s="50"/>
    </row>
    <row r="98" spans="1:28" ht="15" customHeight="1">
      <c r="A98" s="24">
        <v>13</v>
      </c>
      <c r="B98" s="24"/>
      <c r="C98" s="24"/>
      <c r="D98" s="24"/>
      <c r="E98" s="117"/>
      <c r="F98" s="117"/>
      <c r="G98" s="117"/>
      <c r="H98" s="117"/>
      <c r="I98" s="117"/>
      <c r="J98" s="117"/>
      <c r="K98" s="117"/>
      <c r="L98" s="117"/>
      <c r="M98" s="117"/>
      <c r="N98" s="117"/>
      <c r="O98" s="117"/>
      <c r="P98" s="117"/>
      <c r="Q98" s="117"/>
      <c r="R98" s="117"/>
      <c r="S98" s="117"/>
      <c r="T98" s="117"/>
      <c r="U98" s="117"/>
      <c r="V98" s="117"/>
      <c r="W98" s="117"/>
      <c r="X98" s="117"/>
      <c r="Y98" s="117"/>
      <c r="Z98" s="117"/>
      <c r="AA98" s="117"/>
      <c r="AB98" s="50"/>
    </row>
    <row r="99" spans="1:28" ht="15" customHeight="1">
      <c r="A99" s="24">
        <v>14</v>
      </c>
      <c r="B99" s="24"/>
      <c r="C99" s="24"/>
      <c r="D99" s="24"/>
      <c r="E99" s="117"/>
      <c r="F99" s="117"/>
      <c r="G99" s="117"/>
      <c r="H99" s="117"/>
      <c r="I99" s="117"/>
      <c r="J99" s="117"/>
      <c r="K99" s="117"/>
      <c r="L99" s="117"/>
      <c r="M99" s="117"/>
      <c r="N99" s="117"/>
      <c r="O99" s="117"/>
      <c r="P99" s="117"/>
      <c r="Q99" s="117"/>
      <c r="R99" s="117"/>
      <c r="S99" s="117"/>
      <c r="T99" s="117"/>
      <c r="U99" s="117"/>
      <c r="V99" s="117"/>
      <c r="W99" s="117"/>
      <c r="X99" s="117"/>
      <c r="Y99" s="117"/>
      <c r="Z99" s="117"/>
      <c r="AA99" s="117"/>
      <c r="AB99" s="50"/>
    </row>
    <row r="100" spans="1:28" ht="15" customHeight="1">
      <c r="A100" s="24">
        <v>15</v>
      </c>
      <c r="B100" s="24"/>
      <c r="C100" s="24"/>
      <c r="D100" s="24"/>
      <c r="E100" s="117"/>
      <c r="F100" s="117"/>
      <c r="G100" s="117"/>
      <c r="H100" s="117"/>
      <c r="I100" s="117"/>
      <c r="J100" s="117"/>
      <c r="K100" s="117"/>
      <c r="L100" s="117"/>
      <c r="M100" s="117"/>
      <c r="N100" s="117"/>
      <c r="O100" s="117"/>
      <c r="P100" s="117"/>
      <c r="Q100" s="117"/>
      <c r="R100" s="117"/>
      <c r="S100" s="117"/>
      <c r="T100" s="117"/>
      <c r="U100" s="117"/>
      <c r="V100" s="117"/>
      <c r="W100" s="117"/>
      <c r="X100" s="117"/>
      <c r="Y100" s="117"/>
      <c r="Z100" s="117"/>
      <c r="AA100" s="117"/>
      <c r="AB100" s="50"/>
    </row>
  </sheetData>
  <sheetProtection/>
  <mergeCells count="238">
    <mergeCell ref="T83:U83"/>
    <mergeCell ref="F79:G79"/>
    <mergeCell ref="V83:W83"/>
    <mergeCell ref="Z83:AA83"/>
    <mergeCell ref="S80:T80"/>
    <mergeCell ref="V80:W80"/>
    <mergeCell ref="Z80:AA80"/>
    <mergeCell ref="Z81:AA81"/>
    <mergeCell ref="R82:T82"/>
    <mergeCell ref="R79:T79"/>
    <mergeCell ref="V79:W79"/>
    <mergeCell ref="Z75:AA75"/>
    <mergeCell ref="Y77:AA77"/>
    <mergeCell ref="S75:T75"/>
    <mergeCell ref="V75:W75"/>
    <mergeCell ref="R77:W77"/>
    <mergeCell ref="Z79:AA79"/>
    <mergeCell ref="V82:W82"/>
    <mergeCell ref="Z82:AA82"/>
    <mergeCell ref="R78:T78"/>
    <mergeCell ref="V78:W78"/>
    <mergeCell ref="Z78:AA78"/>
    <mergeCell ref="R73:T73"/>
    <mergeCell ref="V73:W73"/>
    <mergeCell ref="Z73:AA73"/>
    <mergeCell ref="V74:W74"/>
    <mergeCell ref="Z74:AA74"/>
    <mergeCell ref="R74:T74"/>
    <mergeCell ref="Z70:AA70"/>
    <mergeCell ref="R71:W71"/>
    <mergeCell ref="Z71:AA71"/>
    <mergeCell ref="R72:T72"/>
    <mergeCell ref="V72:W72"/>
    <mergeCell ref="Z72:AA72"/>
    <mergeCell ref="R67:T67"/>
    <mergeCell ref="V67:W67"/>
    <mergeCell ref="Z67:AA67"/>
    <mergeCell ref="R68:T68"/>
    <mergeCell ref="V68:W68"/>
    <mergeCell ref="S69:T69"/>
    <mergeCell ref="V69:W69"/>
    <mergeCell ref="Y69:AA69"/>
    <mergeCell ref="Z64:AA64"/>
    <mergeCell ref="R65:W65"/>
    <mergeCell ref="Z65:AA65"/>
    <mergeCell ref="R66:T66"/>
    <mergeCell ref="V66:W66"/>
    <mergeCell ref="Z66:AA66"/>
    <mergeCell ref="R61:W61"/>
    <mergeCell ref="Y61:AA61"/>
    <mergeCell ref="R62:T62"/>
    <mergeCell ref="V62:W62"/>
    <mergeCell ref="Z62:AA62"/>
    <mergeCell ref="S63:T63"/>
    <mergeCell ref="V63:W63"/>
    <mergeCell ref="Z63:AA63"/>
    <mergeCell ref="R57:W57"/>
    <mergeCell ref="Z57:AA57"/>
    <mergeCell ref="R58:T58"/>
    <mergeCell ref="V58:W58"/>
    <mergeCell ref="Z58:AA58"/>
    <mergeCell ref="S59:T59"/>
    <mergeCell ref="V59:W59"/>
    <mergeCell ref="Z59:AA59"/>
    <mergeCell ref="A55:B55"/>
    <mergeCell ref="C55:H55"/>
    <mergeCell ref="V55:W55"/>
    <mergeCell ref="Z55:AA55"/>
    <mergeCell ref="A56:B56"/>
    <mergeCell ref="Z56:AA56"/>
    <mergeCell ref="S55:U55"/>
    <mergeCell ref="V56:W56"/>
    <mergeCell ref="J55:P55"/>
    <mergeCell ref="A53:H53"/>
    <mergeCell ref="J53:P53"/>
    <mergeCell ref="R53:W53"/>
    <mergeCell ref="Y53:AA53"/>
    <mergeCell ref="A54:B54"/>
    <mergeCell ref="R54:U54"/>
    <mergeCell ref="V54:W54"/>
    <mergeCell ref="Z54:AA54"/>
    <mergeCell ref="A50:G51"/>
    <mergeCell ref="J50:K50"/>
    <mergeCell ref="M50:O50"/>
    <mergeCell ref="Q50:S50"/>
    <mergeCell ref="U50:V50"/>
    <mergeCell ref="J51:K51"/>
    <mergeCell ref="M51:O51"/>
    <mergeCell ref="Q51:S51"/>
    <mergeCell ref="B47:E47"/>
    <mergeCell ref="Y47:Z47"/>
    <mergeCell ref="B48:E48"/>
    <mergeCell ref="Y48:Z48"/>
    <mergeCell ref="B49:E49"/>
    <mergeCell ref="Y49:Z49"/>
    <mergeCell ref="B44:E44"/>
    <mergeCell ref="Y44:Z44"/>
    <mergeCell ref="B45:E45"/>
    <mergeCell ref="Y45:Z45"/>
    <mergeCell ref="B46:E46"/>
    <mergeCell ref="Y46:Z46"/>
    <mergeCell ref="B41:E41"/>
    <mergeCell ref="Y41:Z41"/>
    <mergeCell ref="B42:E42"/>
    <mergeCell ref="Y42:Z42"/>
    <mergeCell ref="B43:E43"/>
    <mergeCell ref="B38:E38"/>
    <mergeCell ref="Y38:Z38"/>
    <mergeCell ref="B39:E39"/>
    <mergeCell ref="Y39:Z39"/>
    <mergeCell ref="B40:E40"/>
    <mergeCell ref="Y40:Z40"/>
    <mergeCell ref="B35:E35"/>
    <mergeCell ref="Y35:Z35"/>
    <mergeCell ref="B36:E36"/>
    <mergeCell ref="Y36:Z36"/>
    <mergeCell ref="B37:E37"/>
    <mergeCell ref="Y37:Z37"/>
    <mergeCell ref="B32:E32"/>
    <mergeCell ref="Y32:Z32"/>
    <mergeCell ref="B33:E33"/>
    <mergeCell ref="Y33:Z33"/>
    <mergeCell ref="B34:E34"/>
    <mergeCell ref="Y34:Z34"/>
    <mergeCell ref="B29:E29"/>
    <mergeCell ref="Y29:Z29"/>
    <mergeCell ref="B30:E30"/>
    <mergeCell ref="Y30:Z30"/>
    <mergeCell ref="B31:E31"/>
    <mergeCell ref="Y31:Z31"/>
    <mergeCell ref="B26:E26"/>
    <mergeCell ref="Y26:Z26"/>
    <mergeCell ref="B27:E27"/>
    <mergeCell ref="Y27:Z27"/>
    <mergeCell ref="B28:E28"/>
    <mergeCell ref="B23:E23"/>
    <mergeCell ref="Y23:Z23"/>
    <mergeCell ref="B24:E24"/>
    <mergeCell ref="Y24:Z24"/>
    <mergeCell ref="B25:E25"/>
    <mergeCell ref="Y25:Z25"/>
    <mergeCell ref="Q20:R20"/>
    <mergeCell ref="Y20:AA20"/>
    <mergeCell ref="B21:E21"/>
    <mergeCell ref="B22:E22"/>
    <mergeCell ref="Y22:Z22"/>
    <mergeCell ref="B19:E20"/>
    <mergeCell ref="F19:G20"/>
    <mergeCell ref="H19:L19"/>
    <mergeCell ref="M19:P19"/>
    <mergeCell ref="Q19:T19"/>
    <mergeCell ref="U19:X19"/>
    <mergeCell ref="H20:I20"/>
    <mergeCell ref="M20:N20"/>
    <mergeCell ref="P15:R15"/>
    <mergeCell ref="A16:B16"/>
    <mergeCell ref="D16:F16"/>
    <mergeCell ref="H16:I16"/>
    <mergeCell ref="K16:N16"/>
    <mergeCell ref="P16:R16"/>
    <mergeCell ref="A14:B14"/>
    <mergeCell ref="D14:F14"/>
    <mergeCell ref="H14:I14"/>
    <mergeCell ref="K14:N14"/>
    <mergeCell ref="P14:R14"/>
    <mergeCell ref="T14:AA16"/>
    <mergeCell ref="A15:B15"/>
    <mergeCell ref="D15:F15"/>
    <mergeCell ref="H15:I15"/>
    <mergeCell ref="K15:N15"/>
    <mergeCell ref="X12:AA12"/>
    <mergeCell ref="A11:B11"/>
    <mergeCell ref="D11:F11"/>
    <mergeCell ref="A13:B13"/>
    <mergeCell ref="D13:F13"/>
    <mergeCell ref="H13:I13"/>
    <mergeCell ref="K13:N13"/>
    <mergeCell ref="P13:R13"/>
    <mergeCell ref="T13:AA13"/>
    <mergeCell ref="A12:B12"/>
    <mergeCell ref="D12:F12"/>
    <mergeCell ref="H12:I12"/>
    <mergeCell ref="K12:N12"/>
    <mergeCell ref="P12:R12"/>
    <mergeCell ref="T12:V12"/>
    <mergeCell ref="A10:B10"/>
    <mergeCell ref="D10:F10"/>
    <mergeCell ref="H10:I10"/>
    <mergeCell ref="K10:N10"/>
    <mergeCell ref="P10:R10"/>
    <mergeCell ref="P9:R9"/>
    <mergeCell ref="X11:AA11"/>
    <mergeCell ref="T9:V9"/>
    <mergeCell ref="H11:I11"/>
    <mergeCell ref="K11:N11"/>
    <mergeCell ref="P11:R11"/>
    <mergeCell ref="T11:U11"/>
    <mergeCell ref="X9:AA9"/>
    <mergeCell ref="T8:V8"/>
    <mergeCell ref="X8:AA8"/>
    <mergeCell ref="A7:B7"/>
    <mergeCell ref="D7:F7"/>
    <mergeCell ref="T10:V10"/>
    <mergeCell ref="X10:AA10"/>
    <mergeCell ref="A9:B9"/>
    <mergeCell ref="D9:F9"/>
    <mergeCell ref="H9:I9"/>
    <mergeCell ref="K9:N9"/>
    <mergeCell ref="K6:N6"/>
    <mergeCell ref="P6:R6"/>
    <mergeCell ref="T6:V6"/>
    <mergeCell ref="X6:AA6"/>
    <mergeCell ref="X7:AA7"/>
    <mergeCell ref="A8:B8"/>
    <mergeCell ref="D8:F8"/>
    <mergeCell ref="H8:I8"/>
    <mergeCell ref="K8:N8"/>
    <mergeCell ref="P8:R8"/>
    <mergeCell ref="V84:W84"/>
    <mergeCell ref="AN2:AX2"/>
    <mergeCell ref="A4:C4"/>
    <mergeCell ref="D4:F4"/>
    <mergeCell ref="K5:N5"/>
    <mergeCell ref="P5:R5"/>
    <mergeCell ref="H7:I7"/>
    <mergeCell ref="K7:N7"/>
    <mergeCell ref="P7:R7"/>
    <mergeCell ref="T7:V7"/>
    <mergeCell ref="A81:B81"/>
    <mergeCell ref="A1:C1"/>
    <mergeCell ref="D1:F1"/>
    <mergeCell ref="A2:C2"/>
    <mergeCell ref="D2:E2"/>
    <mergeCell ref="A3:AA3"/>
    <mergeCell ref="D5:F5"/>
    <mergeCell ref="T5:V5"/>
    <mergeCell ref="X5:AA5"/>
    <mergeCell ref="H1:AA2"/>
  </mergeCells>
  <conditionalFormatting sqref="AB49 AA22:AA49 Z28 F22:X49 P50:P51 T50:T51 X50:X51">
    <cfRule type="expression" priority="140" dxfId="47" stopIfTrue="1">
      <formula>#REF!&gt;0</formula>
    </cfRule>
    <cfRule type="expression" priority="141" dxfId="47" stopIfTrue="1">
      <formula>#REF!&lt;0</formula>
    </cfRule>
  </conditionalFormatting>
  <conditionalFormatting sqref="Y19 A19">
    <cfRule type="expression" priority="138" dxfId="47" stopIfTrue="1">
      <formula>#REF!&gt;0</formula>
    </cfRule>
    <cfRule type="expression" priority="139" dxfId="47" stopIfTrue="1">
      <formula>#REF!&lt;0</formula>
    </cfRule>
  </conditionalFormatting>
  <conditionalFormatting sqref="P50:P51 T50:T51 X50:X51">
    <cfRule type="expression" priority="28" dxfId="47" stopIfTrue="1">
      <formula>#REF!&gt;0</formula>
    </cfRule>
    <cfRule type="expression" priority="29" dxfId="47" stopIfTrue="1">
      <formula>#REF!&lt;0</formula>
    </cfRule>
  </conditionalFormatting>
  <conditionalFormatting sqref="A1:G2">
    <cfRule type="expression" priority="26" dxfId="2" stopIfTrue="1">
      <formula>$AW$11&lt;&gt;0</formula>
    </cfRule>
  </conditionalFormatting>
  <conditionalFormatting sqref="V55">
    <cfRule type="expression" priority="21" dxfId="47" stopIfTrue="1">
      <formula>#REF!&gt;0</formula>
    </cfRule>
    <cfRule type="expression" priority="22" dxfId="47" stopIfTrue="1">
      <formula>#REF!&lt;0</formula>
    </cfRule>
  </conditionalFormatting>
  <conditionalFormatting sqref="V83">
    <cfRule type="cellIs" priority="18" dxfId="2" operator="notEqual" stopIfTrue="1">
      <formula>$V$82</formula>
    </cfRule>
    <cfRule type="cellIs" priority="19" dxfId="1" operator="notEqual" stopIfTrue="1">
      <formula>$V$82</formula>
    </cfRule>
    <cfRule type="cellIs" priority="20" dxfId="0" operator="equal" stopIfTrue="1">
      <formula>$V$82</formula>
    </cfRule>
  </conditionalFormatting>
  <conditionalFormatting sqref="V55:W55">
    <cfRule type="cellIs" priority="17" dxfId="2" operator="notEqual" stopIfTrue="1">
      <formula>$V$54</formula>
    </cfRule>
    <cfRule type="cellIs" priority="65535" dxfId="0" operator="equal" stopIfTrue="1">
      <formula>$V$54</formula>
    </cfRule>
  </conditionalFormatting>
  <conditionalFormatting sqref="U72:V72 U66:U69 V66:V68 U78:U80 V78:V79">
    <cfRule type="cellIs" priority="23" dxfId="49" operator="equal" stopIfTrue="1">
      <formula>$AN$11</formula>
    </cfRule>
  </conditionalFormatting>
  <conditionalFormatting sqref="U68:V68 U62:V63">
    <cfRule type="cellIs" priority="24" dxfId="49" operator="equal" stopIfTrue="1">
      <formula>$AN$12</formula>
    </cfRule>
  </conditionalFormatting>
  <conditionalFormatting sqref="V83">
    <cfRule type="cellIs" priority="14" dxfId="2" operator="notEqual" stopIfTrue="1">
      <formula>$V$82</formula>
    </cfRule>
    <cfRule type="cellIs" priority="15" dxfId="1" operator="notEqual" stopIfTrue="1">
      <formula>$V$82</formula>
    </cfRule>
    <cfRule type="cellIs" priority="16" dxfId="0" operator="equal" stopIfTrue="1">
      <formula>$V$82</formula>
    </cfRule>
  </conditionalFormatting>
  <conditionalFormatting sqref="V55">
    <cfRule type="expression" priority="12" dxfId="47" stopIfTrue="1">
      <formula>#REF!&gt;0</formula>
    </cfRule>
    <cfRule type="expression" priority="13" dxfId="47" stopIfTrue="1">
      <formula>#REF!&lt;0</formula>
    </cfRule>
  </conditionalFormatting>
  <conditionalFormatting sqref="V55:W55">
    <cfRule type="cellIs" priority="10" dxfId="2" operator="notEqual" stopIfTrue="1">
      <formula>$V$54</formula>
    </cfRule>
    <cfRule type="cellIs" priority="11" dxfId="0" operator="equal" stopIfTrue="1">
      <formula>$V$54</formula>
    </cfRule>
  </conditionalFormatting>
  <conditionalFormatting sqref="V55">
    <cfRule type="expression" priority="8" dxfId="47" stopIfTrue="1">
      <formula>#REF!&gt;0</formula>
    </cfRule>
    <cfRule type="expression" priority="9" dxfId="47" stopIfTrue="1">
      <formula>#REF!&lt;0</formula>
    </cfRule>
  </conditionalFormatting>
  <conditionalFormatting sqref="V83">
    <cfRule type="cellIs" priority="5" dxfId="2" operator="notEqual" stopIfTrue="1">
      <formula>$V$82</formula>
    </cfRule>
    <cfRule type="cellIs" priority="6" dxfId="1" operator="notEqual" stopIfTrue="1">
      <formula>$V$82</formula>
    </cfRule>
    <cfRule type="cellIs" priority="7" dxfId="0" operator="equal" stopIfTrue="1">
      <formula>$V$82</formula>
    </cfRule>
  </conditionalFormatting>
  <conditionalFormatting sqref="V55:W55">
    <cfRule type="cellIs" priority="3" dxfId="2" operator="notEqual" stopIfTrue="1">
      <formula>$V$54</formula>
    </cfRule>
    <cfRule type="cellIs" priority="4" dxfId="0" operator="equal" stopIfTrue="1">
      <formula>$V$54</formula>
    </cfRule>
  </conditionalFormatting>
  <conditionalFormatting sqref="U72:V72 U66:U69 V66:V68 U78:V80">
    <cfRule type="cellIs" priority="2" dxfId="49" operator="equal" stopIfTrue="1">
      <formula>$AN$11</formula>
    </cfRule>
  </conditionalFormatting>
  <conditionalFormatting sqref="U68:V68 U62:V63">
    <cfRule type="cellIs" priority="1" dxfId="49" operator="equal" stopIfTrue="1">
      <formula>$AN$12</formula>
    </cfRule>
  </conditionalFormatting>
  <dataValidations count="6">
    <dataValidation type="list" allowBlank="1" showInputMessage="1" showErrorMessage="1" sqref="P14">
      <formula1>$AW$3:$AW$9</formula1>
    </dataValidation>
    <dataValidation type="list" allowBlank="1" showInputMessage="1" showErrorMessage="1" sqref="P12">
      <formula1>$AP$6:$AP$8</formula1>
    </dataValidation>
    <dataValidation type="list" allowBlank="1" showInputMessage="1" showErrorMessage="1" sqref="P10">
      <formula1>$AN$6:$AN$9</formula1>
    </dataValidation>
    <dataValidation type="list" allowBlank="1" showInputMessage="1" showErrorMessage="1" sqref="P16">
      <formula1>$AS$3:$AS$8</formula1>
    </dataValidation>
    <dataValidation type="list" allowBlank="1" showInputMessage="1" showErrorMessage="1" sqref="D12">
      <formula1>$AN$3:$AN$4</formula1>
    </dataValidation>
    <dataValidation type="list" allowBlank="1" showInputMessage="1" showErrorMessage="1" sqref="T12 W12:X12">
      <formula1>$AL$3:$AL$4</formula1>
    </dataValidation>
  </dataValidations>
  <hyperlinks>
    <hyperlink ref="J55" r:id="rId1" display="http://www.nww.usace.army.mil/html/OFFICES/Ed/C/ep_current.asp#reg8"/>
    <hyperlink ref="C55" r:id="rId2" display="http://www.wdol.gov/dba.aspx#14"/>
  </hyperlinks>
  <printOptions horizontalCentered="1"/>
  <pageMargins left="0.3" right="0.17" top="0.02" bottom="0.52" header="0.27" footer="0.3"/>
  <pageSetup horizontalDpi="600" verticalDpi="600" orientation="landscape" paperSize="3" scale="59" r:id="rId5"/>
  <headerFooter alignWithMargins="0">
    <oddFooter>&amp;L&amp;D&amp;T&amp;CPage &amp;P of &amp;N</oddFooter>
  </headerFooter>
  <rowBreaks count="1" manualBreakCount="1">
    <brk id="84" max="25" man="1"/>
  </rowBreaks>
  <legacyDrawing r:id="rId4"/>
</worksheet>
</file>

<file path=xl/worksheets/sheet8.xml><?xml version="1.0" encoding="utf-8"?>
<worksheet xmlns="http://schemas.openxmlformats.org/spreadsheetml/2006/main" xmlns:r="http://schemas.openxmlformats.org/officeDocument/2006/relationships">
  <sheetPr>
    <tabColor rgb="FFFFFF00"/>
  </sheetPr>
  <dimension ref="A1:AX100"/>
  <sheetViews>
    <sheetView zoomScale="67" zoomScaleNormal="67" workbookViewId="0" topLeftCell="A1">
      <pane xSplit="7" ySplit="3" topLeftCell="H4" activePane="bottomRight" state="frozen"/>
      <selection pane="topLeft" activeCell="V82" sqref="V82:W83"/>
      <selection pane="topRight" activeCell="V82" sqref="V82:W83"/>
      <selection pane="bottomLeft" activeCell="V82" sqref="V82:W83"/>
      <selection pane="bottomRight" activeCell="H4" sqref="H4"/>
    </sheetView>
  </sheetViews>
  <sheetFormatPr defaultColWidth="9.140625" defaultRowHeight="12.75"/>
  <cols>
    <col min="1" max="1" width="8.421875" style="1" customWidth="1"/>
    <col min="2" max="8" width="10.7109375" style="1" customWidth="1"/>
    <col min="9" max="9" width="5.7109375" style="1" customWidth="1"/>
    <col min="10" max="11" width="10.7109375" style="1" customWidth="1"/>
    <col min="12" max="12" width="11.7109375" style="1" customWidth="1"/>
    <col min="13" max="13" width="10.7109375" style="1" customWidth="1"/>
    <col min="14" max="14" width="5.7109375" style="1" customWidth="1"/>
    <col min="15" max="15" width="10.7109375" style="1" customWidth="1"/>
    <col min="16" max="16" width="11.7109375" style="1" customWidth="1"/>
    <col min="17" max="17" width="10.7109375" style="1" customWidth="1"/>
    <col min="18" max="18" width="5.7109375" style="1" customWidth="1"/>
    <col min="19" max="19" width="10.7109375" style="1" customWidth="1"/>
    <col min="20" max="21" width="11.7109375" style="1" customWidth="1"/>
    <col min="22" max="23" width="10.7109375" style="1" customWidth="1"/>
    <col min="24" max="24" width="14.421875" style="1" customWidth="1"/>
    <col min="25" max="25" width="5.7109375" style="1" customWidth="1"/>
    <col min="26" max="26" width="9.7109375" style="1" customWidth="1"/>
    <col min="27" max="27" width="5.7109375" style="1" customWidth="1"/>
    <col min="28" max="28" width="11.00390625" style="1" customWidth="1"/>
    <col min="29" max="29" width="11.7109375" style="1" customWidth="1"/>
    <col min="30" max="33" width="9.140625" style="1" customWidth="1"/>
    <col min="34" max="34" width="12.00390625" style="1" customWidth="1"/>
    <col min="35" max="49" width="9.140625" style="1" customWidth="1"/>
    <col min="50" max="50" width="13.00390625" style="1" customWidth="1"/>
    <col min="51" max="16384" width="9.140625" style="1" customWidth="1"/>
  </cols>
  <sheetData>
    <row r="1" spans="1:27" ht="30" customHeight="1" thickBot="1">
      <c r="A1" s="205" t="s">
        <v>3</v>
      </c>
      <c r="B1" s="206"/>
      <c r="C1" s="207"/>
      <c r="D1" s="202">
        <f>+V82</f>
        <v>0</v>
      </c>
      <c r="E1" s="203"/>
      <c r="F1" s="204"/>
      <c r="G1" s="168" t="s">
        <v>127</v>
      </c>
      <c r="H1" s="232" t="s">
        <v>179</v>
      </c>
      <c r="I1" s="232"/>
      <c r="J1" s="232"/>
      <c r="K1" s="232"/>
      <c r="L1" s="232"/>
      <c r="M1" s="232"/>
      <c r="N1" s="232"/>
      <c r="O1" s="232"/>
      <c r="P1" s="232"/>
      <c r="Q1" s="232"/>
      <c r="R1" s="232"/>
      <c r="S1" s="232"/>
      <c r="T1" s="232"/>
      <c r="U1" s="232"/>
      <c r="V1" s="232"/>
      <c r="W1" s="232"/>
      <c r="X1" s="232"/>
      <c r="Y1" s="232"/>
      <c r="Z1" s="232"/>
      <c r="AA1" s="233"/>
    </row>
    <row r="2" spans="1:50" ht="23.25" customHeight="1" thickBot="1">
      <c r="A2" s="199" t="s">
        <v>104</v>
      </c>
      <c r="B2" s="200"/>
      <c r="C2" s="201"/>
      <c r="D2" s="214">
        <f>+'Item 1 '!D2:E2</f>
        <v>40660</v>
      </c>
      <c r="E2" s="215"/>
      <c r="F2" s="189" t="s">
        <v>201</v>
      </c>
      <c r="G2" s="188">
        <f>+'Item 1 '!G2</f>
        <v>0</v>
      </c>
      <c r="H2" s="234"/>
      <c r="I2" s="234"/>
      <c r="J2" s="234"/>
      <c r="K2" s="234"/>
      <c r="L2" s="234"/>
      <c r="M2" s="234"/>
      <c r="N2" s="234"/>
      <c r="O2" s="234"/>
      <c r="P2" s="234"/>
      <c r="Q2" s="234"/>
      <c r="R2" s="234"/>
      <c r="S2" s="234"/>
      <c r="T2" s="234"/>
      <c r="U2" s="234"/>
      <c r="V2" s="234"/>
      <c r="W2" s="234"/>
      <c r="X2" s="234"/>
      <c r="Y2" s="234"/>
      <c r="Z2" s="234"/>
      <c r="AA2" s="235"/>
      <c r="AN2" s="224" t="s">
        <v>58</v>
      </c>
      <c r="AO2" s="225"/>
      <c r="AP2" s="225"/>
      <c r="AQ2" s="225"/>
      <c r="AR2" s="225"/>
      <c r="AS2" s="225"/>
      <c r="AT2" s="225"/>
      <c r="AU2" s="225"/>
      <c r="AV2" s="225"/>
      <c r="AW2" s="225"/>
      <c r="AX2" s="226"/>
    </row>
    <row r="3" spans="1:50" ht="18" customHeight="1" thickBot="1">
      <c r="A3" s="208" t="s">
        <v>167</v>
      </c>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10"/>
      <c r="AN3" s="38" t="s">
        <v>35</v>
      </c>
      <c r="AO3" s="39"/>
      <c r="AP3" s="39" t="s">
        <v>27</v>
      </c>
      <c r="AQ3" s="40"/>
      <c r="AR3" s="3"/>
      <c r="AS3" s="38" t="s">
        <v>30</v>
      </c>
      <c r="AT3" s="39"/>
      <c r="AU3" s="40"/>
      <c r="AV3" s="3"/>
      <c r="AW3" s="38" t="s">
        <v>30</v>
      </c>
      <c r="AX3" s="40"/>
    </row>
    <row r="4" spans="1:50" ht="14.25" customHeight="1" thickBot="1">
      <c r="A4" s="216" t="s">
        <v>126</v>
      </c>
      <c r="B4" s="217"/>
      <c r="C4" s="218"/>
      <c r="D4" s="219">
        <f>IF(D5=0,0,D1/D5)</f>
        <v>0</v>
      </c>
      <c r="E4" s="220"/>
      <c r="F4" s="220"/>
      <c r="G4" s="169" t="str">
        <f>+G5</f>
        <v>LS</v>
      </c>
      <c r="H4" s="119"/>
      <c r="I4" s="119"/>
      <c r="J4" s="3"/>
      <c r="K4" s="3"/>
      <c r="AB4" s="13"/>
      <c r="AN4" s="41" t="s">
        <v>36</v>
      </c>
      <c r="AO4" s="42"/>
      <c r="AP4" s="42" t="s">
        <v>28</v>
      </c>
      <c r="AQ4" s="43"/>
      <c r="AR4" s="3"/>
      <c r="AS4" s="41" t="s">
        <v>60</v>
      </c>
      <c r="AT4" s="42"/>
      <c r="AU4" s="43"/>
      <c r="AV4" s="3"/>
      <c r="AW4" s="41" t="s">
        <v>70</v>
      </c>
      <c r="AX4" s="43"/>
    </row>
    <row r="5" spans="1:50" ht="14.25" customHeight="1" thickBot="1">
      <c r="A5" s="185" t="s">
        <v>128</v>
      </c>
      <c r="B5" s="186"/>
      <c r="C5" s="187"/>
      <c r="D5" s="211">
        <v>1</v>
      </c>
      <c r="E5" s="212"/>
      <c r="F5" s="213"/>
      <c r="G5" s="170" t="s">
        <v>127</v>
      </c>
      <c r="H5" s="190"/>
      <c r="I5" s="191"/>
      <c r="J5" s="27"/>
      <c r="K5" s="227" t="s">
        <v>102</v>
      </c>
      <c r="L5" s="227"/>
      <c r="M5" s="227"/>
      <c r="N5" s="227"/>
      <c r="O5" s="3"/>
      <c r="P5" s="227" t="s">
        <v>42</v>
      </c>
      <c r="Q5" s="227"/>
      <c r="R5" s="227"/>
      <c r="T5" s="227" t="s">
        <v>16</v>
      </c>
      <c r="U5" s="227"/>
      <c r="V5" s="227"/>
      <c r="X5" s="228" t="s">
        <v>122</v>
      </c>
      <c r="Y5" s="228"/>
      <c r="Z5" s="228"/>
      <c r="AA5" s="228"/>
      <c r="AB5" s="13"/>
      <c r="AN5" s="41"/>
      <c r="AO5" s="42"/>
      <c r="AP5" s="42"/>
      <c r="AQ5" s="43"/>
      <c r="AR5" s="3"/>
      <c r="AS5" s="41" t="s">
        <v>61</v>
      </c>
      <c r="AT5" s="42"/>
      <c r="AU5" s="43"/>
      <c r="AV5" s="3"/>
      <c r="AW5" s="41" t="s">
        <v>71</v>
      </c>
      <c r="AX5" s="43"/>
    </row>
    <row r="6" spans="8:50" ht="14.25" customHeight="1">
      <c r="H6" s="160"/>
      <c r="I6" s="160"/>
      <c r="J6" s="27"/>
      <c r="K6" s="229">
        <f>+'Item 1 '!K6:N6</f>
        <v>0</v>
      </c>
      <c r="L6" s="230"/>
      <c r="M6" s="230"/>
      <c r="N6" s="231"/>
      <c r="P6" s="229"/>
      <c r="Q6" s="230"/>
      <c r="R6" s="231"/>
      <c r="T6" s="221">
        <f>+'Item 1 '!T6:V6</f>
        <v>0</v>
      </c>
      <c r="U6" s="222"/>
      <c r="V6" s="223"/>
      <c r="X6" s="221">
        <f>+'Item 1 '!X6:AA6</f>
        <v>0</v>
      </c>
      <c r="Y6" s="222"/>
      <c r="Z6" s="222"/>
      <c r="AA6" s="223"/>
      <c r="AB6" s="13"/>
      <c r="AN6" s="41" t="s">
        <v>43</v>
      </c>
      <c r="AO6" s="42"/>
      <c r="AP6" s="42" t="s">
        <v>47</v>
      </c>
      <c r="AQ6" s="43"/>
      <c r="AR6" s="3"/>
      <c r="AS6" s="41" t="s">
        <v>62</v>
      </c>
      <c r="AT6" s="42"/>
      <c r="AU6" s="43"/>
      <c r="AV6" s="3"/>
      <c r="AW6" s="41" t="s">
        <v>69</v>
      </c>
      <c r="AX6" s="43"/>
    </row>
    <row r="7" spans="1:50" ht="15" customHeight="1">
      <c r="A7" s="227" t="s">
        <v>105</v>
      </c>
      <c r="B7" s="227"/>
      <c r="D7" s="227" t="s">
        <v>111</v>
      </c>
      <c r="E7" s="227"/>
      <c r="F7" s="227"/>
      <c r="H7" s="236" t="s">
        <v>103</v>
      </c>
      <c r="I7" s="236"/>
      <c r="J7" s="27"/>
      <c r="K7" s="237" t="s">
        <v>106</v>
      </c>
      <c r="L7" s="237"/>
      <c r="M7" s="237"/>
      <c r="N7" s="237"/>
      <c r="P7" s="237" t="s">
        <v>31</v>
      </c>
      <c r="Q7" s="237"/>
      <c r="R7" s="237"/>
      <c r="T7" s="237" t="s">
        <v>17</v>
      </c>
      <c r="U7" s="237"/>
      <c r="V7" s="237"/>
      <c r="X7" s="239" t="s">
        <v>121</v>
      </c>
      <c r="Y7" s="239"/>
      <c r="Z7" s="239"/>
      <c r="AA7" s="239"/>
      <c r="AB7" s="13"/>
      <c r="AN7" s="41" t="s">
        <v>44</v>
      </c>
      <c r="AO7" s="42"/>
      <c r="AP7" s="42" t="s">
        <v>46</v>
      </c>
      <c r="AQ7" s="43"/>
      <c r="AR7" s="3"/>
      <c r="AS7" s="41" t="s">
        <v>63</v>
      </c>
      <c r="AT7" s="42"/>
      <c r="AU7" s="43"/>
      <c r="AV7" s="3"/>
      <c r="AW7" s="41" t="s">
        <v>68</v>
      </c>
      <c r="AX7" s="43"/>
    </row>
    <row r="8" spans="1:50" ht="15" customHeight="1" thickBot="1">
      <c r="A8" s="240">
        <f>+'Item 1 '!A8:B8</f>
        <v>0</v>
      </c>
      <c r="B8" s="241"/>
      <c r="D8" s="229">
        <f>+'Item 1 '!D8:F8</f>
        <v>0</v>
      </c>
      <c r="E8" s="230"/>
      <c r="F8" s="231"/>
      <c r="H8" s="240">
        <f>+'Item 1 '!H8:I8</f>
        <v>0</v>
      </c>
      <c r="I8" s="241"/>
      <c r="J8" s="27"/>
      <c r="K8" s="229">
        <f>+'Item 1 '!K8:N8</f>
        <v>0</v>
      </c>
      <c r="L8" s="230"/>
      <c r="M8" s="230"/>
      <c r="N8" s="231"/>
      <c r="P8" s="229"/>
      <c r="Q8" s="230"/>
      <c r="R8" s="231"/>
      <c r="T8" s="221">
        <f>+'Item 1 '!T8:V8</f>
        <v>0</v>
      </c>
      <c r="U8" s="222"/>
      <c r="V8" s="223"/>
      <c r="X8" s="221">
        <f>+'Item 1 '!X8:AA8</f>
        <v>0</v>
      </c>
      <c r="Y8" s="222"/>
      <c r="Z8" s="222"/>
      <c r="AA8" s="223"/>
      <c r="AB8" s="13"/>
      <c r="AN8" s="41" t="s">
        <v>45</v>
      </c>
      <c r="AO8" s="42"/>
      <c r="AP8" s="42" t="s">
        <v>48</v>
      </c>
      <c r="AQ8" s="43"/>
      <c r="AR8" s="3"/>
      <c r="AS8" s="44" t="s">
        <v>64</v>
      </c>
      <c r="AT8" s="45"/>
      <c r="AU8" s="46"/>
      <c r="AV8" s="3"/>
      <c r="AW8" s="41" t="s">
        <v>72</v>
      </c>
      <c r="AX8" s="43"/>
    </row>
    <row r="9" spans="1:50" ht="15" customHeight="1" thickBot="1">
      <c r="A9" s="227" t="s">
        <v>66</v>
      </c>
      <c r="B9" s="227"/>
      <c r="D9" s="237" t="s">
        <v>124</v>
      </c>
      <c r="E9" s="237"/>
      <c r="F9" s="237"/>
      <c r="H9" s="238" t="s">
        <v>125</v>
      </c>
      <c r="I9" s="238"/>
      <c r="J9" s="3"/>
      <c r="K9" s="237" t="s">
        <v>120</v>
      </c>
      <c r="L9" s="237"/>
      <c r="M9" s="237"/>
      <c r="N9" s="237"/>
      <c r="P9" s="237" t="s">
        <v>39</v>
      </c>
      <c r="Q9" s="237"/>
      <c r="R9" s="237"/>
      <c r="T9" s="237" t="s">
        <v>18</v>
      </c>
      <c r="U9" s="237"/>
      <c r="V9" s="237"/>
      <c r="X9" s="237" t="s">
        <v>41</v>
      </c>
      <c r="Y9" s="237"/>
      <c r="Z9" s="237"/>
      <c r="AA9" s="237"/>
      <c r="AB9" s="13"/>
      <c r="AN9" s="41" t="s">
        <v>30</v>
      </c>
      <c r="AO9" s="42"/>
      <c r="AP9" s="42"/>
      <c r="AQ9" s="43"/>
      <c r="AR9" s="3"/>
      <c r="AS9" s="3"/>
      <c r="AT9" s="3"/>
      <c r="AU9" s="3"/>
      <c r="AV9" s="3"/>
      <c r="AW9" s="44" t="s">
        <v>73</v>
      </c>
      <c r="AX9" s="46"/>
    </row>
    <row r="10" spans="1:50" ht="15" customHeight="1" thickBot="1">
      <c r="A10" s="240">
        <f>+'Item 1 '!A10:B10</f>
        <v>0</v>
      </c>
      <c r="B10" s="241"/>
      <c r="D10" s="229">
        <f>+'Item 1 '!D10:F10</f>
        <v>0</v>
      </c>
      <c r="E10" s="230"/>
      <c r="F10" s="231"/>
      <c r="H10" s="240">
        <v>8</v>
      </c>
      <c r="I10" s="241"/>
      <c r="J10" s="3"/>
      <c r="K10" s="229">
        <f>+'Item 1 '!K10:N10</f>
        <v>0</v>
      </c>
      <c r="L10" s="230"/>
      <c r="M10" s="230"/>
      <c r="N10" s="231"/>
      <c r="P10" s="229" t="s">
        <v>30</v>
      </c>
      <c r="Q10" s="230"/>
      <c r="R10" s="231"/>
      <c r="T10" s="221">
        <f>+'Item 1 '!T10:V10</f>
        <v>0</v>
      </c>
      <c r="U10" s="222"/>
      <c r="V10" s="223"/>
      <c r="X10" s="221">
        <f>+'Item 1 '!X10:AA10</f>
        <v>0</v>
      </c>
      <c r="Y10" s="222"/>
      <c r="Z10" s="222"/>
      <c r="AA10" s="223"/>
      <c r="AB10" s="13"/>
      <c r="AN10" s="41"/>
      <c r="AO10" s="42"/>
      <c r="AP10" s="42"/>
      <c r="AQ10" s="43"/>
      <c r="AR10" s="3"/>
      <c r="AS10" s="3"/>
      <c r="AT10" s="3"/>
      <c r="AU10" s="3"/>
      <c r="AV10" s="3"/>
      <c r="AW10" s="3"/>
      <c r="AX10" s="10"/>
    </row>
    <row r="11" spans="1:50" ht="15" customHeight="1" thickBot="1">
      <c r="A11" s="237" t="s">
        <v>34</v>
      </c>
      <c r="B11" s="237"/>
      <c r="D11" s="237" t="s">
        <v>37</v>
      </c>
      <c r="E11" s="237"/>
      <c r="F11" s="237"/>
      <c r="H11" s="238" t="s">
        <v>52</v>
      </c>
      <c r="I11" s="238"/>
      <c r="K11" s="237" t="s">
        <v>107</v>
      </c>
      <c r="L11" s="237"/>
      <c r="M11" s="237"/>
      <c r="N11" s="237"/>
      <c r="P11" s="237" t="s">
        <v>40</v>
      </c>
      <c r="Q11" s="237"/>
      <c r="R11" s="237"/>
      <c r="T11" s="237" t="s">
        <v>78</v>
      </c>
      <c r="U11" s="237"/>
      <c r="W11" s="111" t="s">
        <v>131</v>
      </c>
      <c r="X11" s="237" t="s">
        <v>79</v>
      </c>
      <c r="Y11" s="237"/>
      <c r="Z11" s="237"/>
      <c r="AA11" s="237"/>
      <c r="AB11" s="13"/>
      <c r="AN11" s="41" t="b">
        <f>IF(K10="Subcontractor",0)</f>
        <v>0</v>
      </c>
      <c r="AO11" s="42" t="s">
        <v>56</v>
      </c>
      <c r="AP11" s="42"/>
      <c r="AQ11" s="43"/>
      <c r="AR11" s="3"/>
      <c r="AS11" s="48" t="s">
        <v>74</v>
      </c>
      <c r="AT11" s="3"/>
      <c r="AU11" s="48">
        <f>V82-X50</f>
        <v>-1E-06</v>
      </c>
      <c r="AV11" s="3"/>
      <c r="AW11" s="178">
        <f>+V56</f>
        <v>0</v>
      </c>
      <c r="AX11" s="10"/>
    </row>
    <row r="12" spans="1:50" ht="15" customHeight="1" thickBot="1">
      <c r="A12" s="229">
        <f>+'Item 1 '!A12:B12</f>
        <v>0</v>
      </c>
      <c r="B12" s="231"/>
      <c r="D12" s="229" t="str">
        <f>+'Item 1 '!D12:F12</f>
        <v>No</v>
      </c>
      <c r="E12" s="230"/>
      <c r="F12" s="231"/>
      <c r="H12" s="240">
        <f>+'Item 1 '!H12:I12</f>
        <v>0</v>
      </c>
      <c r="I12" s="241"/>
      <c r="K12" s="229">
        <f>+'Item 1 '!K12:N12</f>
        <v>0</v>
      </c>
      <c r="L12" s="230"/>
      <c r="M12" s="230"/>
      <c r="N12" s="231"/>
      <c r="P12" s="229" t="s">
        <v>47</v>
      </c>
      <c r="Q12" s="230"/>
      <c r="R12" s="231"/>
      <c r="T12" s="221" t="str">
        <f>+'Item 1 '!T12:V12</f>
        <v>No</v>
      </c>
      <c r="U12" s="222"/>
      <c r="V12" s="223"/>
      <c r="W12" s="172" t="str">
        <f>+'Item 1 '!W12</f>
        <v>Yes</v>
      </c>
      <c r="X12" s="229" t="str">
        <f>+'Item 1 '!X12:AA12</f>
        <v>No</v>
      </c>
      <c r="Y12" s="230"/>
      <c r="Z12" s="230"/>
      <c r="AA12" s="231"/>
      <c r="AB12" s="13"/>
      <c r="AN12" s="44">
        <f>IF(D12="No",0)</f>
        <v>0</v>
      </c>
      <c r="AO12" s="45" t="s">
        <v>57</v>
      </c>
      <c r="AP12" s="45"/>
      <c r="AQ12" s="46"/>
      <c r="AR12" s="12"/>
      <c r="AS12" s="49" t="s">
        <v>75</v>
      </c>
      <c r="AT12" s="12"/>
      <c r="AU12" s="49">
        <f>AU11/X50</f>
        <v>-1</v>
      </c>
      <c r="AV12" s="12"/>
      <c r="AW12" s="12"/>
      <c r="AX12" s="90"/>
    </row>
    <row r="13" spans="1:28" ht="15" customHeight="1">
      <c r="A13" s="237" t="s">
        <v>33</v>
      </c>
      <c r="B13" s="237"/>
      <c r="D13" s="237" t="s">
        <v>53</v>
      </c>
      <c r="E13" s="237"/>
      <c r="F13" s="237"/>
      <c r="H13" s="237" t="s">
        <v>76</v>
      </c>
      <c r="I13" s="237"/>
      <c r="K13" s="237" t="s">
        <v>108</v>
      </c>
      <c r="L13" s="237"/>
      <c r="M13" s="237"/>
      <c r="N13" s="237"/>
      <c r="P13" s="237" t="s">
        <v>67</v>
      </c>
      <c r="Q13" s="237"/>
      <c r="R13" s="237"/>
      <c r="T13" s="227" t="s">
        <v>38</v>
      </c>
      <c r="U13" s="227"/>
      <c r="V13" s="227"/>
      <c r="W13" s="227"/>
      <c r="X13" s="227"/>
      <c r="Y13" s="227"/>
      <c r="Z13" s="227"/>
      <c r="AA13" s="227"/>
      <c r="AB13" s="13"/>
    </row>
    <row r="14" spans="1:28" ht="15" customHeight="1">
      <c r="A14" s="229">
        <f>+'Item 1 '!A14:B14</f>
        <v>0</v>
      </c>
      <c r="B14" s="231"/>
      <c r="D14" s="229">
        <f>+'Item 1 '!D14:F14</f>
        <v>0</v>
      </c>
      <c r="E14" s="230"/>
      <c r="F14" s="231"/>
      <c r="H14" s="240">
        <f>+'Item 1 '!H14:I14</f>
        <v>0</v>
      </c>
      <c r="I14" s="241"/>
      <c r="K14" s="229">
        <f>+'Item 1 '!K14:N14</f>
        <v>0</v>
      </c>
      <c r="L14" s="230"/>
      <c r="M14" s="230"/>
      <c r="N14" s="231"/>
      <c r="P14" s="229" t="s">
        <v>30</v>
      </c>
      <c r="Q14" s="230"/>
      <c r="R14" s="231"/>
      <c r="T14" s="246" t="str">
        <f ca="1">+CELL("Filename")</f>
        <v>V:\DSC Workflow\WEB SITE\NEW Workflows Site\Construction\[CM5-ModificationEstimateOfCost_6-15-11.xls]Item 1 </v>
      </c>
      <c r="U14" s="247"/>
      <c r="V14" s="247"/>
      <c r="W14" s="247"/>
      <c r="X14" s="247"/>
      <c r="Y14" s="247"/>
      <c r="Z14" s="247"/>
      <c r="AA14" s="248"/>
      <c r="AB14" s="13"/>
    </row>
    <row r="15" spans="1:28" ht="15" customHeight="1">
      <c r="A15" s="237" t="s">
        <v>123</v>
      </c>
      <c r="B15" s="237"/>
      <c r="D15" s="237" t="s">
        <v>54</v>
      </c>
      <c r="E15" s="237"/>
      <c r="F15" s="237"/>
      <c r="H15" s="238" t="s">
        <v>55</v>
      </c>
      <c r="I15" s="238"/>
      <c r="K15" s="237" t="s">
        <v>109</v>
      </c>
      <c r="L15" s="237"/>
      <c r="M15" s="237"/>
      <c r="N15" s="237"/>
      <c r="O15" s="3"/>
      <c r="P15" s="237" t="s">
        <v>59</v>
      </c>
      <c r="Q15" s="237"/>
      <c r="R15" s="237"/>
      <c r="T15" s="249"/>
      <c r="U15" s="250"/>
      <c r="V15" s="250"/>
      <c r="W15" s="250"/>
      <c r="X15" s="250"/>
      <c r="Y15" s="250"/>
      <c r="Z15" s="250"/>
      <c r="AA15" s="251"/>
      <c r="AB15" s="51"/>
    </row>
    <row r="16" spans="1:28" ht="15" customHeight="1">
      <c r="A16" s="240">
        <f>+'Item 1 '!A16:B16</f>
        <v>0</v>
      </c>
      <c r="B16" s="241"/>
      <c r="D16" s="229">
        <f>+'Item 1 '!D16:F16</f>
        <v>0</v>
      </c>
      <c r="E16" s="230"/>
      <c r="F16" s="231"/>
      <c r="H16" s="240">
        <f>+'Item 1 '!H16:I16</f>
        <v>0</v>
      </c>
      <c r="I16" s="241"/>
      <c r="K16" s="229">
        <f>+'Item 1 '!K16:N16</f>
        <v>0</v>
      </c>
      <c r="L16" s="230"/>
      <c r="M16" s="230"/>
      <c r="N16" s="231"/>
      <c r="O16" s="3"/>
      <c r="P16" s="229" t="s">
        <v>30</v>
      </c>
      <c r="Q16" s="230"/>
      <c r="R16" s="231"/>
      <c r="T16" s="252"/>
      <c r="U16" s="253"/>
      <c r="V16" s="253"/>
      <c r="W16" s="253"/>
      <c r="X16" s="253"/>
      <c r="Y16" s="253"/>
      <c r="Z16" s="253"/>
      <c r="AA16" s="254"/>
      <c r="AB16" s="51"/>
    </row>
    <row r="17" spans="1:28" ht="15" customHeight="1" thickBot="1">
      <c r="A17" s="25"/>
      <c r="B17" s="25"/>
      <c r="C17" s="47"/>
      <c r="D17" s="25"/>
      <c r="E17" s="25"/>
      <c r="F17" s="25"/>
      <c r="G17" s="25"/>
      <c r="H17" s="26"/>
      <c r="I17" s="26"/>
      <c r="J17" s="26"/>
      <c r="K17" s="26"/>
      <c r="L17" s="26"/>
      <c r="M17" s="26"/>
      <c r="N17" s="3"/>
      <c r="O17" s="3"/>
      <c r="P17" s="3"/>
      <c r="Q17" s="3"/>
      <c r="R17" s="3"/>
      <c r="S17" s="3"/>
      <c r="T17" s="3"/>
      <c r="U17" s="3"/>
      <c r="V17" s="3"/>
      <c r="W17" s="3"/>
      <c r="X17" s="3"/>
      <c r="Y17" s="3"/>
      <c r="Z17" s="3"/>
      <c r="AA17" s="3"/>
      <c r="AB17" s="3"/>
    </row>
    <row r="18" spans="1:28" ht="18.75" customHeight="1" thickBot="1">
      <c r="A18" s="52" t="s">
        <v>159</v>
      </c>
      <c r="B18" s="53"/>
      <c r="C18" s="53"/>
      <c r="D18" s="53"/>
      <c r="E18" s="53"/>
      <c r="F18" s="119"/>
      <c r="G18" s="119"/>
      <c r="H18" s="53"/>
      <c r="I18" s="53"/>
      <c r="J18" s="53"/>
      <c r="K18" s="53"/>
      <c r="L18" s="53"/>
      <c r="M18" s="53"/>
      <c r="N18" s="53"/>
      <c r="O18" s="53"/>
      <c r="P18" s="53"/>
      <c r="Q18" s="53"/>
      <c r="R18" s="53"/>
      <c r="S18" s="53"/>
      <c r="T18" s="53"/>
      <c r="U18" s="53"/>
      <c r="V18" s="53"/>
      <c r="W18" s="53"/>
      <c r="X18" s="53"/>
      <c r="Y18" s="53"/>
      <c r="Z18" s="53"/>
      <c r="AA18" s="115"/>
      <c r="AB18" s="13"/>
    </row>
    <row r="19" spans="1:28" ht="16.5" customHeight="1" thickBot="1">
      <c r="A19" s="66"/>
      <c r="B19" s="264" t="s">
        <v>11</v>
      </c>
      <c r="C19" s="265"/>
      <c r="D19" s="265"/>
      <c r="E19" s="266"/>
      <c r="F19" s="268" t="s">
        <v>133</v>
      </c>
      <c r="G19" s="269"/>
      <c r="H19" s="242" t="s">
        <v>7</v>
      </c>
      <c r="I19" s="243"/>
      <c r="J19" s="243"/>
      <c r="K19" s="243"/>
      <c r="L19" s="244"/>
      <c r="M19" s="272" t="s">
        <v>2</v>
      </c>
      <c r="N19" s="272"/>
      <c r="O19" s="272"/>
      <c r="P19" s="272"/>
      <c r="Q19" s="242" t="s">
        <v>0</v>
      </c>
      <c r="R19" s="243"/>
      <c r="S19" s="243"/>
      <c r="T19" s="244"/>
      <c r="U19" s="242" t="s">
        <v>9</v>
      </c>
      <c r="V19" s="243"/>
      <c r="W19" s="243"/>
      <c r="X19" s="244"/>
      <c r="Y19" s="113"/>
      <c r="Z19" s="114"/>
      <c r="AA19" s="122"/>
      <c r="AB19" s="13"/>
    </row>
    <row r="20" spans="1:28" ht="18" customHeight="1" thickBot="1">
      <c r="A20" s="67" t="s">
        <v>12</v>
      </c>
      <c r="B20" s="255"/>
      <c r="C20" s="256"/>
      <c r="D20" s="256"/>
      <c r="E20" s="267"/>
      <c r="F20" s="270" t="s">
        <v>132</v>
      </c>
      <c r="G20" s="271"/>
      <c r="H20" s="245" t="s">
        <v>4</v>
      </c>
      <c r="I20" s="245"/>
      <c r="J20" s="68" t="s">
        <v>51</v>
      </c>
      <c r="K20" s="145" t="s">
        <v>20</v>
      </c>
      <c r="L20" s="145" t="s">
        <v>5</v>
      </c>
      <c r="M20" s="245" t="s">
        <v>4</v>
      </c>
      <c r="N20" s="245"/>
      <c r="O20" s="145" t="s">
        <v>20</v>
      </c>
      <c r="P20" s="145" t="s">
        <v>5</v>
      </c>
      <c r="Q20" s="245" t="s">
        <v>4</v>
      </c>
      <c r="R20" s="245"/>
      <c r="S20" s="145" t="s">
        <v>20</v>
      </c>
      <c r="T20" s="145" t="s">
        <v>5</v>
      </c>
      <c r="U20" s="69" t="s">
        <v>6</v>
      </c>
      <c r="V20" s="145" t="s">
        <v>50</v>
      </c>
      <c r="W20" s="145" t="s">
        <v>15</v>
      </c>
      <c r="X20" s="145" t="s">
        <v>5</v>
      </c>
      <c r="Y20" s="255" t="s">
        <v>32</v>
      </c>
      <c r="Z20" s="256"/>
      <c r="AA20" s="257"/>
      <c r="AB20" s="13"/>
    </row>
    <row r="21" spans="1:30" ht="17.25" customHeight="1" thickBot="1">
      <c r="A21" s="70"/>
      <c r="B21" s="258" t="s">
        <v>13</v>
      </c>
      <c r="C21" s="258"/>
      <c r="D21" s="258"/>
      <c r="E21" s="258"/>
      <c r="F21" s="71"/>
      <c r="G21" s="71"/>
      <c r="H21" s="144"/>
      <c r="I21" s="144"/>
      <c r="J21" s="144"/>
      <c r="K21" s="144"/>
      <c r="L21" s="144"/>
      <c r="M21" s="144"/>
      <c r="N21" s="144"/>
      <c r="O21" s="144"/>
      <c r="P21" s="144"/>
      <c r="Q21" s="144"/>
      <c r="R21" s="144"/>
      <c r="S21" s="144"/>
      <c r="T21" s="144"/>
      <c r="U21" s="144"/>
      <c r="V21" s="144"/>
      <c r="W21" s="144"/>
      <c r="X21" s="144"/>
      <c r="Y21" s="118"/>
      <c r="Z21" s="112"/>
      <c r="AA21" s="71"/>
      <c r="AB21" s="13"/>
      <c r="AD21" s="24"/>
    </row>
    <row r="22" spans="1:35" ht="15" customHeight="1" thickBot="1">
      <c r="A22" s="72">
        <v>1</v>
      </c>
      <c r="B22" s="259"/>
      <c r="C22" s="260"/>
      <c r="D22" s="260"/>
      <c r="E22" s="260"/>
      <c r="F22" s="80">
        <v>0</v>
      </c>
      <c r="G22" s="81" t="s">
        <v>21</v>
      </c>
      <c r="H22" s="73">
        <v>0</v>
      </c>
      <c r="I22" s="74" t="s">
        <v>22</v>
      </c>
      <c r="J22" s="75">
        <f aca="true" t="shared" si="0" ref="J22:J27">IF(H22&lt;&gt;0,F22/H22,0)</f>
        <v>0</v>
      </c>
      <c r="K22" s="76">
        <v>0</v>
      </c>
      <c r="L22" s="77">
        <f aca="true" t="shared" si="1" ref="L22:L27">-K22*H22</f>
        <v>0</v>
      </c>
      <c r="M22" s="73">
        <v>0</v>
      </c>
      <c r="N22" s="74" t="s">
        <v>21</v>
      </c>
      <c r="O22" s="76">
        <v>0</v>
      </c>
      <c r="P22" s="77">
        <f aca="true" t="shared" si="2" ref="P22:P27">-O22*M22</f>
        <v>0</v>
      </c>
      <c r="Q22" s="73">
        <v>0</v>
      </c>
      <c r="R22" s="74" t="s">
        <v>21</v>
      </c>
      <c r="S22" s="76">
        <v>0</v>
      </c>
      <c r="T22" s="77">
        <f aca="true" t="shared" si="3" ref="T22:T27">-S22*Q22</f>
        <v>0</v>
      </c>
      <c r="U22" s="78">
        <f>+T22+P22+L22</f>
        <v>0</v>
      </c>
      <c r="V22" s="79">
        <f aca="true" t="shared" si="4" ref="V22:V27">SUM($T$10+$T$8+$T$6)</f>
        <v>0</v>
      </c>
      <c r="W22" s="78">
        <f>U22*V22</f>
        <v>0</v>
      </c>
      <c r="X22" s="152">
        <f>W22+U22</f>
        <v>0</v>
      </c>
      <c r="Y22" s="261">
        <f aca="true" t="shared" si="5" ref="Y22:Y27">IF(F22=0,0,X22/F22)</f>
        <v>0</v>
      </c>
      <c r="Z22" s="261"/>
      <c r="AA22" s="146" t="str">
        <f aca="true" t="shared" si="6" ref="AA22:AA27">+G22</f>
        <v>sf</v>
      </c>
      <c r="AB22" s="13"/>
      <c r="AH22" s="7"/>
      <c r="AI22" s="8"/>
    </row>
    <row r="23" spans="1:35" ht="15" customHeight="1" thickBot="1">
      <c r="A23" s="82">
        <v>2</v>
      </c>
      <c r="B23" s="262"/>
      <c r="C23" s="263"/>
      <c r="D23" s="263"/>
      <c r="E23" s="263"/>
      <c r="F23" s="94">
        <v>0</v>
      </c>
      <c r="G23" s="95" t="s">
        <v>21</v>
      </c>
      <c r="H23" s="83">
        <v>0</v>
      </c>
      <c r="I23" s="84" t="s">
        <v>22</v>
      </c>
      <c r="J23" s="75">
        <f t="shared" si="0"/>
        <v>0</v>
      </c>
      <c r="K23" s="85">
        <v>0</v>
      </c>
      <c r="L23" s="77">
        <f t="shared" si="1"/>
        <v>0</v>
      </c>
      <c r="M23" s="83">
        <v>0</v>
      </c>
      <c r="N23" s="84" t="s">
        <v>21</v>
      </c>
      <c r="O23" s="85">
        <v>0</v>
      </c>
      <c r="P23" s="77">
        <f t="shared" si="2"/>
        <v>0</v>
      </c>
      <c r="Q23" s="83">
        <v>0</v>
      </c>
      <c r="R23" s="84" t="s">
        <v>21</v>
      </c>
      <c r="S23" s="85">
        <v>0</v>
      </c>
      <c r="T23" s="77">
        <f t="shared" si="3"/>
        <v>0</v>
      </c>
      <c r="U23" s="78">
        <f aca="true" t="shared" si="7" ref="U23:U49">+T23+P23+L23</f>
        <v>0</v>
      </c>
      <c r="V23" s="79">
        <f t="shared" si="4"/>
        <v>0</v>
      </c>
      <c r="W23" s="78">
        <f aca="true" t="shared" si="8" ref="W23:W49">U23*V23</f>
        <v>0</v>
      </c>
      <c r="X23" s="153">
        <f aca="true" t="shared" si="9" ref="X23:X49">W23+U23</f>
        <v>0</v>
      </c>
      <c r="Y23" s="261">
        <f t="shared" si="5"/>
        <v>0</v>
      </c>
      <c r="Z23" s="261"/>
      <c r="AA23" s="146" t="str">
        <f t="shared" si="6"/>
        <v>sf</v>
      </c>
      <c r="AB23" s="13"/>
      <c r="AH23" s="7"/>
      <c r="AI23" s="8"/>
    </row>
    <row r="24" spans="1:28" ht="15" customHeight="1" thickBot="1">
      <c r="A24" s="82">
        <v>3</v>
      </c>
      <c r="B24" s="273"/>
      <c r="C24" s="263"/>
      <c r="D24" s="263"/>
      <c r="E24" s="263"/>
      <c r="F24" s="94">
        <v>0</v>
      </c>
      <c r="G24" s="95" t="s">
        <v>21</v>
      </c>
      <c r="H24" s="83">
        <v>0</v>
      </c>
      <c r="I24" s="84" t="s">
        <v>22</v>
      </c>
      <c r="J24" s="75">
        <f t="shared" si="0"/>
        <v>0</v>
      </c>
      <c r="K24" s="85">
        <v>0</v>
      </c>
      <c r="L24" s="77">
        <f t="shared" si="1"/>
        <v>0</v>
      </c>
      <c r="M24" s="83">
        <v>0</v>
      </c>
      <c r="N24" s="84" t="s">
        <v>21</v>
      </c>
      <c r="O24" s="85">
        <v>0</v>
      </c>
      <c r="P24" s="77">
        <f t="shared" si="2"/>
        <v>0</v>
      </c>
      <c r="Q24" s="83">
        <v>0</v>
      </c>
      <c r="R24" s="84" t="s">
        <v>21</v>
      </c>
      <c r="S24" s="85">
        <v>0</v>
      </c>
      <c r="T24" s="77">
        <f t="shared" si="3"/>
        <v>0</v>
      </c>
      <c r="U24" s="78">
        <f t="shared" si="7"/>
        <v>0</v>
      </c>
      <c r="V24" s="79">
        <f t="shared" si="4"/>
        <v>0</v>
      </c>
      <c r="W24" s="78">
        <f t="shared" si="8"/>
        <v>0</v>
      </c>
      <c r="X24" s="153">
        <f t="shared" si="9"/>
        <v>0</v>
      </c>
      <c r="Y24" s="261">
        <f t="shared" si="5"/>
        <v>0</v>
      </c>
      <c r="Z24" s="261"/>
      <c r="AA24" s="146" t="str">
        <f t="shared" si="6"/>
        <v>sf</v>
      </c>
      <c r="AB24" s="13"/>
    </row>
    <row r="25" spans="1:28" ht="15" customHeight="1" thickBot="1">
      <c r="A25" s="82">
        <v>4</v>
      </c>
      <c r="B25" s="262"/>
      <c r="C25" s="263"/>
      <c r="D25" s="263"/>
      <c r="E25" s="263"/>
      <c r="F25" s="94">
        <v>0</v>
      </c>
      <c r="G25" s="95" t="s">
        <v>21</v>
      </c>
      <c r="H25" s="83">
        <v>0</v>
      </c>
      <c r="I25" s="84" t="s">
        <v>22</v>
      </c>
      <c r="J25" s="75">
        <f t="shared" si="0"/>
        <v>0</v>
      </c>
      <c r="K25" s="85">
        <v>0</v>
      </c>
      <c r="L25" s="77">
        <f t="shared" si="1"/>
        <v>0</v>
      </c>
      <c r="M25" s="83">
        <v>0</v>
      </c>
      <c r="N25" s="84" t="s">
        <v>21</v>
      </c>
      <c r="O25" s="85">
        <v>0</v>
      </c>
      <c r="P25" s="77">
        <f t="shared" si="2"/>
        <v>0</v>
      </c>
      <c r="Q25" s="83">
        <v>0</v>
      </c>
      <c r="R25" s="84" t="s">
        <v>21</v>
      </c>
      <c r="S25" s="85">
        <v>0</v>
      </c>
      <c r="T25" s="77">
        <f t="shared" si="3"/>
        <v>0</v>
      </c>
      <c r="U25" s="78">
        <f t="shared" si="7"/>
        <v>0</v>
      </c>
      <c r="V25" s="79">
        <f t="shared" si="4"/>
        <v>0</v>
      </c>
      <c r="W25" s="78">
        <f t="shared" si="8"/>
        <v>0</v>
      </c>
      <c r="X25" s="153">
        <f t="shared" si="9"/>
        <v>0</v>
      </c>
      <c r="Y25" s="261">
        <f t="shared" si="5"/>
        <v>0</v>
      </c>
      <c r="Z25" s="261"/>
      <c r="AA25" s="146" t="str">
        <f t="shared" si="6"/>
        <v>sf</v>
      </c>
      <c r="AB25" s="13"/>
    </row>
    <row r="26" spans="1:35" ht="15" customHeight="1" thickBot="1">
      <c r="A26" s="82">
        <v>5</v>
      </c>
      <c r="B26" s="273"/>
      <c r="C26" s="263"/>
      <c r="D26" s="263"/>
      <c r="E26" s="263"/>
      <c r="F26" s="94">
        <v>0</v>
      </c>
      <c r="G26" s="95" t="s">
        <v>21</v>
      </c>
      <c r="H26" s="83">
        <v>0</v>
      </c>
      <c r="I26" s="84" t="s">
        <v>22</v>
      </c>
      <c r="J26" s="75">
        <f t="shared" si="0"/>
        <v>0</v>
      </c>
      <c r="K26" s="85">
        <v>0</v>
      </c>
      <c r="L26" s="77">
        <f t="shared" si="1"/>
        <v>0</v>
      </c>
      <c r="M26" s="83">
        <v>0</v>
      </c>
      <c r="N26" s="84" t="s">
        <v>21</v>
      </c>
      <c r="O26" s="85">
        <v>0</v>
      </c>
      <c r="P26" s="77">
        <f t="shared" si="2"/>
        <v>0</v>
      </c>
      <c r="Q26" s="83">
        <v>0</v>
      </c>
      <c r="R26" s="84" t="s">
        <v>21</v>
      </c>
      <c r="S26" s="85">
        <v>0</v>
      </c>
      <c r="T26" s="77">
        <f t="shared" si="3"/>
        <v>0</v>
      </c>
      <c r="U26" s="78">
        <f t="shared" si="7"/>
        <v>0</v>
      </c>
      <c r="V26" s="79">
        <f t="shared" si="4"/>
        <v>0</v>
      </c>
      <c r="W26" s="78">
        <f t="shared" si="8"/>
        <v>0</v>
      </c>
      <c r="X26" s="153">
        <f t="shared" si="9"/>
        <v>0</v>
      </c>
      <c r="Y26" s="261">
        <f t="shared" si="5"/>
        <v>0</v>
      </c>
      <c r="Z26" s="261"/>
      <c r="AA26" s="146" t="str">
        <f t="shared" si="6"/>
        <v>sf</v>
      </c>
      <c r="AB26" s="13"/>
      <c r="AI26" s="6"/>
    </row>
    <row r="27" spans="1:35" ht="15" customHeight="1" thickBot="1">
      <c r="A27" s="82">
        <v>6</v>
      </c>
      <c r="B27" s="262"/>
      <c r="C27" s="263"/>
      <c r="D27" s="263"/>
      <c r="E27" s="263"/>
      <c r="F27" s="94">
        <v>0</v>
      </c>
      <c r="G27" s="133" t="s">
        <v>21</v>
      </c>
      <c r="H27" s="83">
        <v>0</v>
      </c>
      <c r="I27" s="84" t="s">
        <v>22</v>
      </c>
      <c r="J27" s="75">
        <f t="shared" si="0"/>
        <v>0</v>
      </c>
      <c r="K27" s="85">
        <v>0</v>
      </c>
      <c r="L27" s="77">
        <f t="shared" si="1"/>
        <v>0</v>
      </c>
      <c r="M27" s="83">
        <v>0</v>
      </c>
      <c r="N27" s="84" t="s">
        <v>21</v>
      </c>
      <c r="O27" s="85">
        <v>0</v>
      </c>
      <c r="P27" s="77">
        <f t="shared" si="2"/>
        <v>0</v>
      </c>
      <c r="Q27" s="83">
        <v>0</v>
      </c>
      <c r="R27" s="84" t="s">
        <v>21</v>
      </c>
      <c r="S27" s="85">
        <v>0</v>
      </c>
      <c r="T27" s="77">
        <f t="shared" si="3"/>
        <v>0</v>
      </c>
      <c r="U27" s="78">
        <f>+T27+P27+L27</f>
        <v>0</v>
      </c>
      <c r="V27" s="79">
        <f t="shared" si="4"/>
        <v>0</v>
      </c>
      <c r="W27" s="78">
        <f>U27*V27</f>
        <v>0</v>
      </c>
      <c r="X27" s="153">
        <f>W27+U27</f>
        <v>0</v>
      </c>
      <c r="Y27" s="261">
        <f t="shared" si="5"/>
        <v>0</v>
      </c>
      <c r="Z27" s="261"/>
      <c r="AA27" s="146" t="str">
        <f t="shared" si="6"/>
        <v>sf</v>
      </c>
      <c r="AB27" s="13"/>
      <c r="AI27" s="6"/>
    </row>
    <row r="28" spans="1:35" ht="15" customHeight="1" thickBot="1">
      <c r="A28" s="87">
        <v>6</v>
      </c>
      <c r="B28" s="274" t="s">
        <v>14</v>
      </c>
      <c r="C28" s="274"/>
      <c r="D28" s="274"/>
      <c r="E28" s="274"/>
      <c r="F28" s="89"/>
      <c r="G28" s="89"/>
      <c r="H28" s="88"/>
      <c r="I28" s="88"/>
      <c r="J28" s="88"/>
      <c r="K28" s="88"/>
      <c r="L28" s="88"/>
      <c r="M28" s="88"/>
      <c r="N28" s="88"/>
      <c r="O28" s="88"/>
      <c r="P28" s="88"/>
      <c r="Q28" s="88"/>
      <c r="R28" s="88"/>
      <c r="S28" s="88"/>
      <c r="T28" s="88"/>
      <c r="U28" s="88"/>
      <c r="V28" s="88"/>
      <c r="W28" s="88"/>
      <c r="X28" s="154"/>
      <c r="Y28" s="156"/>
      <c r="Z28" s="157"/>
      <c r="AA28" s="155"/>
      <c r="AB28" s="13"/>
      <c r="AI28" s="8"/>
    </row>
    <row r="29" spans="1:30" ht="15" customHeight="1" thickBot="1">
      <c r="A29" s="82">
        <v>7</v>
      </c>
      <c r="B29" s="273"/>
      <c r="C29" s="263"/>
      <c r="D29" s="263"/>
      <c r="E29" s="263"/>
      <c r="F29" s="94">
        <v>0</v>
      </c>
      <c r="G29" s="95" t="s">
        <v>21</v>
      </c>
      <c r="H29" s="73">
        <v>0</v>
      </c>
      <c r="I29" s="74" t="s">
        <v>22</v>
      </c>
      <c r="J29" s="75">
        <f aca="true" t="shared" si="10" ref="J29:J42">IF(H29&lt;&gt;0,F29/H29,0)</f>
        <v>0</v>
      </c>
      <c r="K29" s="76">
        <v>0</v>
      </c>
      <c r="L29" s="77">
        <f aca="true" t="shared" si="11" ref="L29:L49">K29*H29</f>
        <v>0</v>
      </c>
      <c r="M29" s="86">
        <v>0</v>
      </c>
      <c r="N29" s="84" t="s">
        <v>21</v>
      </c>
      <c r="O29" s="76">
        <v>0</v>
      </c>
      <c r="P29" s="77">
        <f aca="true" t="shared" si="12" ref="P29:P48">O29*M29</f>
        <v>0</v>
      </c>
      <c r="Q29" s="86">
        <v>0</v>
      </c>
      <c r="R29" s="84" t="s">
        <v>21</v>
      </c>
      <c r="S29" s="76">
        <v>0</v>
      </c>
      <c r="T29" s="77">
        <f aca="true" t="shared" si="13" ref="T29:T49">S29*Q29</f>
        <v>0</v>
      </c>
      <c r="U29" s="78">
        <f t="shared" si="7"/>
        <v>0</v>
      </c>
      <c r="V29" s="79">
        <f aca="true" t="shared" si="14" ref="V29:V42">SUM($T$10+$T$8+$T$6)</f>
        <v>0</v>
      </c>
      <c r="W29" s="78">
        <f t="shared" si="8"/>
        <v>0</v>
      </c>
      <c r="X29" s="153">
        <f t="shared" si="9"/>
        <v>0</v>
      </c>
      <c r="Y29" s="261">
        <f aca="true" t="shared" si="15" ref="Y29:Y42">IF(F29=0,0,X29/F29)</f>
        <v>0</v>
      </c>
      <c r="Z29" s="261"/>
      <c r="AA29" s="146" t="str">
        <f aca="true" t="shared" si="16" ref="AA29:AA42">+G29</f>
        <v>sf</v>
      </c>
      <c r="AB29" s="13"/>
      <c r="AD29" s="14"/>
    </row>
    <row r="30" spans="1:34" ht="15" customHeight="1" thickBot="1">
      <c r="A30" s="82">
        <v>8</v>
      </c>
      <c r="B30" s="273"/>
      <c r="C30" s="263"/>
      <c r="D30" s="263"/>
      <c r="E30" s="263"/>
      <c r="F30" s="94">
        <v>0</v>
      </c>
      <c r="G30" s="95" t="s">
        <v>21</v>
      </c>
      <c r="H30" s="73">
        <v>0</v>
      </c>
      <c r="I30" s="74" t="s">
        <v>22</v>
      </c>
      <c r="J30" s="75">
        <f t="shared" si="10"/>
        <v>0</v>
      </c>
      <c r="K30" s="76">
        <v>0</v>
      </c>
      <c r="L30" s="77">
        <f t="shared" si="11"/>
        <v>0</v>
      </c>
      <c r="M30" s="86">
        <v>0</v>
      </c>
      <c r="N30" s="84" t="s">
        <v>21</v>
      </c>
      <c r="O30" s="76">
        <v>0</v>
      </c>
      <c r="P30" s="77">
        <f t="shared" si="12"/>
        <v>0</v>
      </c>
      <c r="Q30" s="86">
        <v>0</v>
      </c>
      <c r="R30" s="84" t="s">
        <v>21</v>
      </c>
      <c r="S30" s="76">
        <v>0</v>
      </c>
      <c r="T30" s="77">
        <f t="shared" si="13"/>
        <v>0</v>
      </c>
      <c r="U30" s="78">
        <f t="shared" si="7"/>
        <v>0</v>
      </c>
      <c r="V30" s="79">
        <f t="shared" si="14"/>
        <v>0</v>
      </c>
      <c r="W30" s="78">
        <f t="shared" si="8"/>
        <v>0</v>
      </c>
      <c r="X30" s="153">
        <f t="shared" si="9"/>
        <v>0</v>
      </c>
      <c r="Y30" s="261">
        <f t="shared" si="15"/>
        <v>0</v>
      </c>
      <c r="Z30" s="261"/>
      <c r="AA30" s="146" t="str">
        <f t="shared" si="16"/>
        <v>sf</v>
      </c>
      <c r="AB30" s="13"/>
      <c r="AD30" s="14"/>
      <c r="AH30" s="6"/>
    </row>
    <row r="31" spans="1:34" ht="15" customHeight="1" thickBot="1">
      <c r="A31" s="82">
        <v>9</v>
      </c>
      <c r="B31" s="273"/>
      <c r="C31" s="263"/>
      <c r="D31" s="263"/>
      <c r="E31" s="263"/>
      <c r="F31" s="94">
        <v>0</v>
      </c>
      <c r="G31" s="95" t="s">
        <v>21</v>
      </c>
      <c r="H31" s="73">
        <v>0</v>
      </c>
      <c r="I31" s="74" t="s">
        <v>22</v>
      </c>
      <c r="J31" s="75">
        <f t="shared" si="10"/>
        <v>0</v>
      </c>
      <c r="K31" s="76">
        <v>0</v>
      </c>
      <c r="L31" s="77">
        <f t="shared" si="11"/>
        <v>0</v>
      </c>
      <c r="M31" s="86">
        <v>0</v>
      </c>
      <c r="N31" s="84" t="s">
        <v>21</v>
      </c>
      <c r="O31" s="76">
        <v>0</v>
      </c>
      <c r="P31" s="77">
        <f t="shared" si="12"/>
        <v>0</v>
      </c>
      <c r="Q31" s="86">
        <v>0</v>
      </c>
      <c r="R31" s="84" t="s">
        <v>21</v>
      </c>
      <c r="S31" s="76">
        <v>0</v>
      </c>
      <c r="T31" s="77">
        <f t="shared" si="13"/>
        <v>0</v>
      </c>
      <c r="U31" s="78">
        <f t="shared" si="7"/>
        <v>0</v>
      </c>
      <c r="V31" s="79">
        <f t="shared" si="14"/>
        <v>0</v>
      </c>
      <c r="W31" s="78">
        <f t="shared" si="8"/>
        <v>0</v>
      </c>
      <c r="X31" s="153">
        <f t="shared" si="9"/>
        <v>0</v>
      </c>
      <c r="Y31" s="261">
        <f t="shared" si="15"/>
        <v>0</v>
      </c>
      <c r="Z31" s="261"/>
      <c r="AA31" s="146" t="str">
        <f t="shared" si="16"/>
        <v>sf</v>
      </c>
      <c r="AB31" s="13"/>
      <c r="AH31" s="7"/>
    </row>
    <row r="32" spans="1:28" ht="15" customHeight="1" thickBot="1">
      <c r="A32" s="82">
        <v>10</v>
      </c>
      <c r="B32" s="273"/>
      <c r="C32" s="263"/>
      <c r="D32" s="263"/>
      <c r="E32" s="263"/>
      <c r="F32" s="94">
        <v>0</v>
      </c>
      <c r="G32" s="95" t="s">
        <v>21</v>
      </c>
      <c r="H32" s="73">
        <v>0</v>
      </c>
      <c r="I32" s="74" t="s">
        <v>22</v>
      </c>
      <c r="J32" s="75">
        <f t="shared" si="10"/>
        <v>0</v>
      </c>
      <c r="K32" s="76">
        <v>0</v>
      </c>
      <c r="L32" s="77">
        <f t="shared" si="11"/>
        <v>0</v>
      </c>
      <c r="M32" s="86">
        <v>0</v>
      </c>
      <c r="N32" s="84" t="s">
        <v>21</v>
      </c>
      <c r="O32" s="76">
        <v>0</v>
      </c>
      <c r="P32" s="77">
        <f t="shared" si="12"/>
        <v>0</v>
      </c>
      <c r="Q32" s="86">
        <v>0</v>
      </c>
      <c r="R32" s="84" t="s">
        <v>21</v>
      </c>
      <c r="S32" s="76">
        <v>0</v>
      </c>
      <c r="T32" s="77">
        <f t="shared" si="13"/>
        <v>0</v>
      </c>
      <c r="U32" s="78">
        <f t="shared" si="7"/>
        <v>0</v>
      </c>
      <c r="V32" s="79">
        <f t="shared" si="14"/>
        <v>0</v>
      </c>
      <c r="W32" s="78">
        <f t="shared" si="8"/>
        <v>0</v>
      </c>
      <c r="X32" s="153">
        <f t="shared" si="9"/>
        <v>0</v>
      </c>
      <c r="Y32" s="261">
        <f t="shared" si="15"/>
        <v>0</v>
      </c>
      <c r="Z32" s="261"/>
      <c r="AA32" s="146" t="str">
        <f t="shared" si="16"/>
        <v>sf</v>
      </c>
      <c r="AB32" s="13"/>
    </row>
    <row r="33" spans="1:30" ht="15" customHeight="1" thickBot="1">
      <c r="A33" s="82">
        <v>11</v>
      </c>
      <c r="B33" s="273"/>
      <c r="C33" s="263"/>
      <c r="D33" s="263"/>
      <c r="E33" s="263"/>
      <c r="F33" s="94">
        <v>0</v>
      </c>
      <c r="G33" s="95" t="s">
        <v>21</v>
      </c>
      <c r="H33" s="73">
        <v>0</v>
      </c>
      <c r="I33" s="74" t="s">
        <v>22</v>
      </c>
      <c r="J33" s="75">
        <f t="shared" si="10"/>
        <v>0</v>
      </c>
      <c r="K33" s="76">
        <v>0</v>
      </c>
      <c r="L33" s="77">
        <f t="shared" si="11"/>
        <v>0</v>
      </c>
      <c r="M33" s="86">
        <v>0</v>
      </c>
      <c r="N33" s="84" t="s">
        <v>21</v>
      </c>
      <c r="O33" s="76">
        <v>0</v>
      </c>
      <c r="P33" s="77">
        <f t="shared" si="12"/>
        <v>0</v>
      </c>
      <c r="Q33" s="86">
        <v>0</v>
      </c>
      <c r="R33" s="84" t="s">
        <v>21</v>
      </c>
      <c r="S33" s="76">
        <v>0</v>
      </c>
      <c r="T33" s="77">
        <f t="shared" si="13"/>
        <v>0</v>
      </c>
      <c r="U33" s="78">
        <f t="shared" si="7"/>
        <v>0</v>
      </c>
      <c r="V33" s="79">
        <f t="shared" si="14"/>
        <v>0</v>
      </c>
      <c r="W33" s="78">
        <f t="shared" si="8"/>
        <v>0</v>
      </c>
      <c r="X33" s="153">
        <f t="shared" si="9"/>
        <v>0</v>
      </c>
      <c r="Y33" s="261">
        <f t="shared" si="15"/>
        <v>0</v>
      </c>
      <c r="Z33" s="261"/>
      <c r="AA33" s="146" t="str">
        <f t="shared" si="16"/>
        <v>sf</v>
      </c>
      <c r="AB33" s="13"/>
      <c r="AD33" s="14"/>
    </row>
    <row r="34" spans="1:30" ht="15" customHeight="1" thickBot="1">
      <c r="A34" s="82">
        <v>12</v>
      </c>
      <c r="B34" s="273"/>
      <c r="C34" s="263"/>
      <c r="D34" s="263"/>
      <c r="E34" s="263"/>
      <c r="F34" s="94">
        <v>0</v>
      </c>
      <c r="G34" s="95" t="s">
        <v>21</v>
      </c>
      <c r="H34" s="73">
        <v>0</v>
      </c>
      <c r="I34" s="74" t="s">
        <v>22</v>
      </c>
      <c r="J34" s="75">
        <f t="shared" si="10"/>
        <v>0</v>
      </c>
      <c r="K34" s="76">
        <v>0</v>
      </c>
      <c r="L34" s="77">
        <f t="shared" si="11"/>
        <v>0</v>
      </c>
      <c r="M34" s="86">
        <v>0</v>
      </c>
      <c r="N34" s="84" t="s">
        <v>21</v>
      </c>
      <c r="O34" s="76">
        <v>0</v>
      </c>
      <c r="P34" s="77">
        <f t="shared" si="12"/>
        <v>0</v>
      </c>
      <c r="Q34" s="86">
        <v>0</v>
      </c>
      <c r="R34" s="84" t="s">
        <v>21</v>
      </c>
      <c r="S34" s="76">
        <v>0</v>
      </c>
      <c r="T34" s="77">
        <f t="shared" si="13"/>
        <v>0</v>
      </c>
      <c r="U34" s="78">
        <f t="shared" si="7"/>
        <v>0</v>
      </c>
      <c r="V34" s="79">
        <f t="shared" si="14"/>
        <v>0</v>
      </c>
      <c r="W34" s="78">
        <f t="shared" si="8"/>
        <v>0</v>
      </c>
      <c r="X34" s="153">
        <f t="shared" si="9"/>
        <v>0</v>
      </c>
      <c r="Y34" s="261">
        <f t="shared" si="15"/>
        <v>0</v>
      </c>
      <c r="Z34" s="261"/>
      <c r="AA34" s="146" t="str">
        <f t="shared" si="16"/>
        <v>sf</v>
      </c>
      <c r="AB34" s="13"/>
      <c r="AD34" s="14"/>
    </row>
    <row r="35" spans="1:30" ht="15" customHeight="1" thickBot="1">
      <c r="A35" s="82">
        <v>13</v>
      </c>
      <c r="B35" s="273"/>
      <c r="C35" s="263"/>
      <c r="D35" s="263"/>
      <c r="E35" s="263"/>
      <c r="F35" s="94">
        <v>0</v>
      </c>
      <c r="G35" s="95" t="s">
        <v>21</v>
      </c>
      <c r="H35" s="73">
        <v>0</v>
      </c>
      <c r="I35" s="74" t="s">
        <v>22</v>
      </c>
      <c r="J35" s="75">
        <f t="shared" si="10"/>
        <v>0</v>
      </c>
      <c r="K35" s="76">
        <v>0</v>
      </c>
      <c r="L35" s="77">
        <f t="shared" si="11"/>
        <v>0</v>
      </c>
      <c r="M35" s="86">
        <v>0</v>
      </c>
      <c r="N35" s="84" t="s">
        <v>21</v>
      </c>
      <c r="O35" s="76">
        <v>0</v>
      </c>
      <c r="P35" s="77">
        <f t="shared" si="12"/>
        <v>0</v>
      </c>
      <c r="Q35" s="86">
        <v>0</v>
      </c>
      <c r="R35" s="84" t="s">
        <v>21</v>
      </c>
      <c r="S35" s="76">
        <v>0</v>
      </c>
      <c r="T35" s="77">
        <f t="shared" si="13"/>
        <v>0</v>
      </c>
      <c r="U35" s="78">
        <f t="shared" si="7"/>
        <v>0</v>
      </c>
      <c r="V35" s="79">
        <f t="shared" si="14"/>
        <v>0</v>
      </c>
      <c r="W35" s="78">
        <f t="shared" si="8"/>
        <v>0</v>
      </c>
      <c r="X35" s="153">
        <f t="shared" si="9"/>
        <v>0</v>
      </c>
      <c r="Y35" s="261">
        <f t="shared" si="15"/>
        <v>0</v>
      </c>
      <c r="Z35" s="261"/>
      <c r="AA35" s="146" t="str">
        <f t="shared" si="16"/>
        <v>sf</v>
      </c>
      <c r="AB35" s="13"/>
      <c r="AD35" s="14"/>
    </row>
    <row r="36" spans="1:28" ht="15" customHeight="1" thickBot="1">
      <c r="A36" s="82">
        <v>14</v>
      </c>
      <c r="B36" s="273"/>
      <c r="C36" s="263"/>
      <c r="D36" s="263"/>
      <c r="E36" s="263"/>
      <c r="F36" s="94">
        <v>0</v>
      </c>
      <c r="G36" s="95" t="s">
        <v>21</v>
      </c>
      <c r="H36" s="73">
        <v>0</v>
      </c>
      <c r="I36" s="74" t="s">
        <v>22</v>
      </c>
      <c r="J36" s="75">
        <f t="shared" si="10"/>
        <v>0</v>
      </c>
      <c r="K36" s="76">
        <v>1</v>
      </c>
      <c r="L36" s="77">
        <f t="shared" si="11"/>
        <v>0</v>
      </c>
      <c r="M36" s="86">
        <v>0</v>
      </c>
      <c r="N36" s="84" t="s">
        <v>21</v>
      </c>
      <c r="O36" s="76">
        <v>0</v>
      </c>
      <c r="P36" s="77">
        <f t="shared" si="12"/>
        <v>0</v>
      </c>
      <c r="Q36" s="86">
        <v>0</v>
      </c>
      <c r="R36" s="84" t="s">
        <v>21</v>
      </c>
      <c r="S36" s="76">
        <v>0</v>
      </c>
      <c r="T36" s="77">
        <f t="shared" si="13"/>
        <v>0</v>
      </c>
      <c r="U36" s="78">
        <f t="shared" si="7"/>
        <v>0</v>
      </c>
      <c r="V36" s="79">
        <f t="shared" si="14"/>
        <v>0</v>
      </c>
      <c r="W36" s="78">
        <f t="shared" si="8"/>
        <v>0</v>
      </c>
      <c r="X36" s="153">
        <f t="shared" si="9"/>
        <v>0</v>
      </c>
      <c r="Y36" s="261">
        <f t="shared" si="15"/>
        <v>0</v>
      </c>
      <c r="Z36" s="261"/>
      <c r="AA36" s="146" t="str">
        <f t="shared" si="16"/>
        <v>sf</v>
      </c>
      <c r="AB36" s="13"/>
    </row>
    <row r="37" spans="1:28" ht="15" customHeight="1" thickBot="1">
      <c r="A37" s="82">
        <v>15</v>
      </c>
      <c r="B37" s="273"/>
      <c r="C37" s="263"/>
      <c r="D37" s="263"/>
      <c r="E37" s="263"/>
      <c r="F37" s="94">
        <v>0</v>
      </c>
      <c r="G37" s="95" t="s">
        <v>21</v>
      </c>
      <c r="H37" s="73">
        <v>0</v>
      </c>
      <c r="I37" s="74" t="s">
        <v>22</v>
      </c>
      <c r="J37" s="75">
        <f t="shared" si="10"/>
        <v>0</v>
      </c>
      <c r="K37" s="76">
        <v>0</v>
      </c>
      <c r="L37" s="77">
        <f t="shared" si="11"/>
        <v>0</v>
      </c>
      <c r="M37" s="86">
        <v>0</v>
      </c>
      <c r="N37" s="84" t="s">
        <v>21</v>
      </c>
      <c r="O37" s="76">
        <v>0</v>
      </c>
      <c r="P37" s="77">
        <f t="shared" si="12"/>
        <v>0</v>
      </c>
      <c r="Q37" s="86">
        <v>0</v>
      </c>
      <c r="R37" s="84" t="s">
        <v>21</v>
      </c>
      <c r="S37" s="76">
        <v>0</v>
      </c>
      <c r="T37" s="77">
        <f t="shared" si="13"/>
        <v>0</v>
      </c>
      <c r="U37" s="78">
        <f t="shared" si="7"/>
        <v>0</v>
      </c>
      <c r="V37" s="79">
        <f t="shared" si="14"/>
        <v>0</v>
      </c>
      <c r="W37" s="78">
        <f t="shared" si="8"/>
        <v>0</v>
      </c>
      <c r="X37" s="153">
        <f t="shared" si="9"/>
        <v>0</v>
      </c>
      <c r="Y37" s="261">
        <f t="shared" si="15"/>
        <v>0</v>
      </c>
      <c r="Z37" s="261"/>
      <c r="AA37" s="146" t="str">
        <f t="shared" si="16"/>
        <v>sf</v>
      </c>
      <c r="AB37" s="13"/>
    </row>
    <row r="38" spans="1:30" ht="15" customHeight="1" thickBot="1">
      <c r="A38" s="82">
        <v>16</v>
      </c>
      <c r="B38" s="273"/>
      <c r="C38" s="263"/>
      <c r="D38" s="263"/>
      <c r="E38" s="263"/>
      <c r="F38" s="94">
        <v>0</v>
      </c>
      <c r="G38" s="95" t="s">
        <v>21</v>
      </c>
      <c r="H38" s="73">
        <v>0</v>
      </c>
      <c r="I38" s="74" t="s">
        <v>22</v>
      </c>
      <c r="J38" s="75">
        <f t="shared" si="10"/>
        <v>0</v>
      </c>
      <c r="K38" s="76">
        <v>0</v>
      </c>
      <c r="L38" s="77">
        <f t="shared" si="11"/>
        <v>0</v>
      </c>
      <c r="M38" s="86">
        <v>0</v>
      </c>
      <c r="N38" s="84" t="s">
        <v>21</v>
      </c>
      <c r="O38" s="76">
        <v>0</v>
      </c>
      <c r="P38" s="77">
        <f t="shared" si="12"/>
        <v>0</v>
      </c>
      <c r="Q38" s="86">
        <v>0</v>
      </c>
      <c r="R38" s="84" t="s">
        <v>21</v>
      </c>
      <c r="S38" s="76">
        <v>0</v>
      </c>
      <c r="T38" s="77">
        <f t="shared" si="13"/>
        <v>0</v>
      </c>
      <c r="U38" s="78">
        <f t="shared" si="7"/>
        <v>0</v>
      </c>
      <c r="V38" s="79">
        <f t="shared" si="14"/>
        <v>0</v>
      </c>
      <c r="W38" s="78">
        <f t="shared" si="8"/>
        <v>0</v>
      </c>
      <c r="X38" s="153">
        <f t="shared" si="9"/>
        <v>0</v>
      </c>
      <c r="Y38" s="261">
        <f t="shared" si="15"/>
        <v>0</v>
      </c>
      <c r="Z38" s="261"/>
      <c r="AA38" s="146" t="str">
        <f t="shared" si="16"/>
        <v>sf</v>
      </c>
      <c r="AB38" s="13"/>
      <c r="AD38" s="14"/>
    </row>
    <row r="39" spans="1:30" ht="15" customHeight="1" thickBot="1">
      <c r="A39" s="82">
        <v>17</v>
      </c>
      <c r="B39" s="273"/>
      <c r="C39" s="263"/>
      <c r="D39" s="263"/>
      <c r="E39" s="263"/>
      <c r="F39" s="94">
        <v>0</v>
      </c>
      <c r="G39" s="95" t="s">
        <v>21</v>
      </c>
      <c r="H39" s="73">
        <v>0</v>
      </c>
      <c r="I39" s="74" t="s">
        <v>22</v>
      </c>
      <c r="J39" s="75">
        <f t="shared" si="10"/>
        <v>0</v>
      </c>
      <c r="K39" s="76">
        <v>0</v>
      </c>
      <c r="L39" s="77">
        <f t="shared" si="11"/>
        <v>0</v>
      </c>
      <c r="M39" s="86">
        <v>0</v>
      </c>
      <c r="N39" s="84" t="s">
        <v>21</v>
      </c>
      <c r="O39" s="76">
        <v>0</v>
      </c>
      <c r="P39" s="77">
        <f t="shared" si="12"/>
        <v>0</v>
      </c>
      <c r="Q39" s="86">
        <v>0</v>
      </c>
      <c r="R39" s="84" t="s">
        <v>21</v>
      </c>
      <c r="S39" s="76">
        <v>0</v>
      </c>
      <c r="T39" s="77">
        <f t="shared" si="13"/>
        <v>0</v>
      </c>
      <c r="U39" s="78">
        <f t="shared" si="7"/>
        <v>0</v>
      </c>
      <c r="V39" s="79">
        <f t="shared" si="14"/>
        <v>0</v>
      </c>
      <c r="W39" s="78">
        <f t="shared" si="8"/>
        <v>0</v>
      </c>
      <c r="X39" s="153">
        <f t="shared" si="9"/>
        <v>0</v>
      </c>
      <c r="Y39" s="261">
        <f t="shared" si="15"/>
        <v>0</v>
      </c>
      <c r="Z39" s="261"/>
      <c r="AA39" s="146" t="str">
        <f t="shared" si="16"/>
        <v>sf</v>
      </c>
      <c r="AB39" s="13"/>
      <c r="AD39" s="14"/>
    </row>
    <row r="40" spans="1:28" ht="15" customHeight="1" thickBot="1">
      <c r="A40" s="82">
        <v>18</v>
      </c>
      <c r="B40" s="273"/>
      <c r="C40" s="263"/>
      <c r="D40" s="263"/>
      <c r="E40" s="263"/>
      <c r="F40" s="94">
        <v>0</v>
      </c>
      <c r="G40" s="95" t="s">
        <v>21</v>
      </c>
      <c r="H40" s="73">
        <v>0.001</v>
      </c>
      <c r="I40" s="74" t="s">
        <v>22</v>
      </c>
      <c r="J40" s="75">
        <f t="shared" si="10"/>
        <v>0</v>
      </c>
      <c r="K40" s="76">
        <v>0.001</v>
      </c>
      <c r="L40" s="77">
        <f t="shared" si="11"/>
        <v>1E-06</v>
      </c>
      <c r="M40" s="86">
        <v>0</v>
      </c>
      <c r="N40" s="84" t="s">
        <v>21</v>
      </c>
      <c r="O40" s="76">
        <v>0</v>
      </c>
      <c r="P40" s="77">
        <f t="shared" si="12"/>
        <v>0</v>
      </c>
      <c r="Q40" s="86">
        <v>0</v>
      </c>
      <c r="R40" s="84" t="s">
        <v>21</v>
      </c>
      <c r="S40" s="76">
        <v>0</v>
      </c>
      <c r="T40" s="77">
        <f t="shared" si="13"/>
        <v>0</v>
      </c>
      <c r="U40" s="78">
        <f t="shared" si="7"/>
        <v>1E-06</v>
      </c>
      <c r="V40" s="79">
        <f t="shared" si="14"/>
        <v>0</v>
      </c>
      <c r="W40" s="78">
        <f t="shared" si="8"/>
        <v>0</v>
      </c>
      <c r="X40" s="153">
        <f t="shared" si="9"/>
        <v>1E-06</v>
      </c>
      <c r="Y40" s="261">
        <f t="shared" si="15"/>
        <v>0</v>
      </c>
      <c r="Z40" s="261"/>
      <c r="AA40" s="146" t="str">
        <f t="shared" si="16"/>
        <v>sf</v>
      </c>
      <c r="AB40" s="13"/>
    </row>
    <row r="41" spans="1:28" ht="15" customHeight="1" thickBot="1">
      <c r="A41" s="82">
        <v>19</v>
      </c>
      <c r="B41" s="273"/>
      <c r="C41" s="263"/>
      <c r="D41" s="263"/>
      <c r="E41" s="263"/>
      <c r="F41" s="94">
        <v>0</v>
      </c>
      <c r="G41" s="95" t="s">
        <v>21</v>
      </c>
      <c r="H41" s="73">
        <v>0</v>
      </c>
      <c r="I41" s="74" t="s">
        <v>22</v>
      </c>
      <c r="J41" s="75">
        <f t="shared" si="10"/>
        <v>0</v>
      </c>
      <c r="K41" s="76">
        <v>0.001</v>
      </c>
      <c r="L41" s="77">
        <f>K41*H41</f>
        <v>0</v>
      </c>
      <c r="M41" s="86">
        <v>0</v>
      </c>
      <c r="N41" s="84" t="s">
        <v>21</v>
      </c>
      <c r="O41" s="76">
        <v>0</v>
      </c>
      <c r="P41" s="77">
        <f>O41*M41</f>
        <v>0</v>
      </c>
      <c r="Q41" s="86">
        <v>0</v>
      </c>
      <c r="R41" s="84" t="s">
        <v>21</v>
      </c>
      <c r="S41" s="76">
        <v>0</v>
      </c>
      <c r="T41" s="77">
        <f>S41*Q41</f>
        <v>0</v>
      </c>
      <c r="U41" s="78">
        <f>+T41+P41+L41</f>
        <v>0</v>
      </c>
      <c r="V41" s="79">
        <f t="shared" si="14"/>
        <v>0</v>
      </c>
      <c r="W41" s="78">
        <f>U41*V41</f>
        <v>0</v>
      </c>
      <c r="X41" s="153">
        <f>W41+U41</f>
        <v>0</v>
      </c>
      <c r="Y41" s="261">
        <f t="shared" si="15"/>
        <v>0</v>
      </c>
      <c r="Z41" s="261"/>
      <c r="AA41" s="146" t="str">
        <f t="shared" si="16"/>
        <v>sf</v>
      </c>
      <c r="AB41" s="13"/>
    </row>
    <row r="42" spans="1:28" ht="15" customHeight="1" thickBot="1">
      <c r="A42" s="82">
        <v>20</v>
      </c>
      <c r="B42" s="273"/>
      <c r="C42" s="263"/>
      <c r="D42" s="263"/>
      <c r="E42" s="263"/>
      <c r="F42" s="94">
        <v>0</v>
      </c>
      <c r="G42" s="95" t="s">
        <v>21</v>
      </c>
      <c r="H42" s="73">
        <v>0</v>
      </c>
      <c r="I42" s="74" t="s">
        <v>22</v>
      </c>
      <c r="J42" s="75">
        <f t="shared" si="10"/>
        <v>0</v>
      </c>
      <c r="K42" s="76">
        <v>0</v>
      </c>
      <c r="L42" s="77">
        <f t="shared" si="11"/>
        <v>0</v>
      </c>
      <c r="M42" s="86">
        <v>0</v>
      </c>
      <c r="N42" s="84" t="s">
        <v>21</v>
      </c>
      <c r="O42" s="76">
        <v>0</v>
      </c>
      <c r="P42" s="77">
        <f t="shared" si="12"/>
        <v>0</v>
      </c>
      <c r="Q42" s="86">
        <v>0</v>
      </c>
      <c r="R42" s="84" t="s">
        <v>21</v>
      </c>
      <c r="S42" s="76">
        <v>0</v>
      </c>
      <c r="T42" s="77">
        <f t="shared" si="13"/>
        <v>0</v>
      </c>
      <c r="U42" s="78">
        <f t="shared" si="7"/>
        <v>0</v>
      </c>
      <c r="V42" s="79">
        <f t="shared" si="14"/>
        <v>0</v>
      </c>
      <c r="W42" s="78">
        <f t="shared" si="8"/>
        <v>0</v>
      </c>
      <c r="X42" s="153">
        <f t="shared" si="9"/>
        <v>0</v>
      </c>
      <c r="Y42" s="261">
        <f t="shared" si="15"/>
        <v>0</v>
      </c>
      <c r="Z42" s="261"/>
      <c r="AA42" s="146" t="str">
        <f t="shared" si="16"/>
        <v>sf</v>
      </c>
      <c r="AB42" s="13"/>
    </row>
    <row r="43" spans="1:35" ht="15" customHeight="1" thickBot="1">
      <c r="A43" s="87">
        <v>21</v>
      </c>
      <c r="B43" s="274" t="s">
        <v>19</v>
      </c>
      <c r="C43" s="274"/>
      <c r="D43" s="274"/>
      <c r="E43" s="274"/>
      <c r="F43" s="89"/>
      <c r="G43" s="89"/>
      <c r="H43" s="88"/>
      <c r="I43" s="88"/>
      <c r="J43" s="88"/>
      <c r="K43" s="88"/>
      <c r="L43" s="88"/>
      <c r="M43" s="88"/>
      <c r="N43" s="88"/>
      <c r="O43" s="88"/>
      <c r="P43" s="88"/>
      <c r="Q43" s="88"/>
      <c r="R43" s="88"/>
      <c r="S43" s="88"/>
      <c r="T43" s="88"/>
      <c r="U43" s="88"/>
      <c r="V43" s="88"/>
      <c r="W43" s="88"/>
      <c r="X43" s="154"/>
      <c r="Y43" s="156"/>
      <c r="Z43" s="158"/>
      <c r="AA43" s="155"/>
      <c r="AB43" s="13"/>
      <c r="AE43" s="3"/>
      <c r="AF43" s="3"/>
      <c r="AG43" s="3"/>
      <c r="AH43" s="7"/>
      <c r="AI43" s="8"/>
    </row>
    <row r="44" spans="1:28" ht="15" customHeight="1" thickBot="1">
      <c r="A44" s="82">
        <v>21</v>
      </c>
      <c r="B44" s="273"/>
      <c r="C44" s="263"/>
      <c r="D44" s="263"/>
      <c r="E44" s="263"/>
      <c r="F44" s="94">
        <v>0</v>
      </c>
      <c r="G44" s="95" t="s">
        <v>21</v>
      </c>
      <c r="H44" s="73">
        <v>0</v>
      </c>
      <c r="I44" s="74" t="s">
        <v>22</v>
      </c>
      <c r="J44" s="75">
        <f aca="true" t="shared" si="17" ref="J44:J49">IF(H44&lt;&gt;0,F44/H44,0)</f>
        <v>0</v>
      </c>
      <c r="K44" s="76">
        <v>0</v>
      </c>
      <c r="L44" s="77">
        <f t="shared" si="11"/>
        <v>0</v>
      </c>
      <c r="M44" s="73">
        <v>0</v>
      </c>
      <c r="N44" s="84" t="s">
        <v>21</v>
      </c>
      <c r="O44" s="76">
        <v>0</v>
      </c>
      <c r="P44" s="77">
        <f t="shared" si="12"/>
        <v>0</v>
      </c>
      <c r="Q44" s="73">
        <v>0</v>
      </c>
      <c r="R44" s="84" t="s">
        <v>21</v>
      </c>
      <c r="S44" s="76">
        <v>0</v>
      </c>
      <c r="T44" s="77">
        <f t="shared" si="13"/>
        <v>0</v>
      </c>
      <c r="U44" s="78">
        <f t="shared" si="7"/>
        <v>0</v>
      </c>
      <c r="V44" s="79">
        <f aca="true" t="shared" si="18" ref="V44:V49">SUM($T$10+$T$8+$T$6)</f>
        <v>0</v>
      </c>
      <c r="W44" s="78">
        <f t="shared" si="8"/>
        <v>0</v>
      </c>
      <c r="X44" s="153">
        <f t="shared" si="9"/>
        <v>0</v>
      </c>
      <c r="Y44" s="261">
        <f aca="true" t="shared" si="19" ref="Y44:Y49">IF(F44=0,0,X44/F44)</f>
        <v>0</v>
      </c>
      <c r="Z44" s="261"/>
      <c r="AA44" s="146" t="str">
        <f aca="true" t="shared" si="20" ref="AA44:AA49">+G44</f>
        <v>sf</v>
      </c>
      <c r="AB44" s="13"/>
    </row>
    <row r="45" spans="1:28" ht="15" customHeight="1" thickBot="1">
      <c r="A45" s="82">
        <v>22</v>
      </c>
      <c r="B45" s="273"/>
      <c r="C45" s="263"/>
      <c r="D45" s="263"/>
      <c r="E45" s="263"/>
      <c r="F45" s="94">
        <v>0</v>
      </c>
      <c r="G45" s="95" t="s">
        <v>21</v>
      </c>
      <c r="H45" s="73">
        <v>0</v>
      </c>
      <c r="I45" s="74" t="s">
        <v>22</v>
      </c>
      <c r="J45" s="75">
        <f t="shared" si="17"/>
        <v>0</v>
      </c>
      <c r="K45" s="76">
        <v>0</v>
      </c>
      <c r="L45" s="77">
        <f t="shared" si="11"/>
        <v>0</v>
      </c>
      <c r="M45" s="73">
        <v>0</v>
      </c>
      <c r="N45" s="84" t="s">
        <v>21</v>
      </c>
      <c r="O45" s="76">
        <v>0</v>
      </c>
      <c r="P45" s="77">
        <f t="shared" si="12"/>
        <v>0</v>
      </c>
      <c r="Q45" s="73">
        <v>0</v>
      </c>
      <c r="R45" s="84" t="s">
        <v>21</v>
      </c>
      <c r="S45" s="76">
        <v>0</v>
      </c>
      <c r="T45" s="77">
        <f t="shared" si="13"/>
        <v>0</v>
      </c>
      <c r="U45" s="78">
        <f t="shared" si="7"/>
        <v>0</v>
      </c>
      <c r="V45" s="79">
        <f t="shared" si="18"/>
        <v>0</v>
      </c>
      <c r="W45" s="78">
        <f t="shared" si="8"/>
        <v>0</v>
      </c>
      <c r="X45" s="153">
        <f t="shared" si="9"/>
        <v>0</v>
      </c>
      <c r="Y45" s="261">
        <f t="shared" si="19"/>
        <v>0</v>
      </c>
      <c r="Z45" s="261"/>
      <c r="AA45" s="146" t="str">
        <f t="shared" si="20"/>
        <v>sf</v>
      </c>
      <c r="AB45" s="13"/>
    </row>
    <row r="46" spans="1:28" ht="15" customHeight="1" thickBot="1">
      <c r="A46" s="82">
        <v>23</v>
      </c>
      <c r="B46" s="273"/>
      <c r="C46" s="263"/>
      <c r="D46" s="263"/>
      <c r="E46" s="263"/>
      <c r="F46" s="94">
        <v>0</v>
      </c>
      <c r="G46" s="95" t="s">
        <v>21</v>
      </c>
      <c r="H46" s="73">
        <v>0</v>
      </c>
      <c r="I46" s="74" t="s">
        <v>22</v>
      </c>
      <c r="J46" s="75">
        <f t="shared" si="17"/>
        <v>0</v>
      </c>
      <c r="K46" s="76">
        <v>0</v>
      </c>
      <c r="L46" s="77">
        <f t="shared" si="11"/>
        <v>0</v>
      </c>
      <c r="M46" s="73">
        <v>0</v>
      </c>
      <c r="N46" s="84" t="s">
        <v>21</v>
      </c>
      <c r="O46" s="76">
        <v>0</v>
      </c>
      <c r="P46" s="77">
        <f t="shared" si="12"/>
        <v>0</v>
      </c>
      <c r="Q46" s="73">
        <v>0</v>
      </c>
      <c r="R46" s="84" t="s">
        <v>21</v>
      </c>
      <c r="S46" s="76">
        <v>0</v>
      </c>
      <c r="T46" s="77">
        <f t="shared" si="13"/>
        <v>0</v>
      </c>
      <c r="U46" s="78">
        <f t="shared" si="7"/>
        <v>0</v>
      </c>
      <c r="V46" s="79">
        <f t="shared" si="18"/>
        <v>0</v>
      </c>
      <c r="W46" s="78">
        <f t="shared" si="8"/>
        <v>0</v>
      </c>
      <c r="X46" s="153">
        <f t="shared" si="9"/>
        <v>0</v>
      </c>
      <c r="Y46" s="261">
        <f t="shared" si="19"/>
        <v>0</v>
      </c>
      <c r="Z46" s="261"/>
      <c r="AA46" s="146" t="str">
        <f t="shared" si="20"/>
        <v>sf</v>
      </c>
      <c r="AB46" s="13"/>
    </row>
    <row r="47" spans="1:28" ht="15" customHeight="1" thickBot="1">
      <c r="A47" s="82">
        <v>24</v>
      </c>
      <c r="B47" s="273"/>
      <c r="C47" s="263"/>
      <c r="D47" s="263"/>
      <c r="E47" s="263"/>
      <c r="F47" s="94">
        <v>0</v>
      </c>
      <c r="G47" s="95" t="s">
        <v>21</v>
      </c>
      <c r="H47" s="73">
        <v>0</v>
      </c>
      <c r="I47" s="74" t="s">
        <v>22</v>
      </c>
      <c r="J47" s="75">
        <f t="shared" si="17"/>
        <v>0</v>
      </c>
      <c r="K47" s="76">
        <v>0</v>
      </c>
      <c r="L47" s="77">
        <f t="shared" si="11"/>
        <v>0</v>
      </c>
      <c r="M47" s="73">
        <v>0</v>
      </c>
      <c r="N47" s="84" t="s">
        <v>21</v>
      </c>
      <c r="O47" s="76">
        <v>0</v>
      </c>
      <c r="P47" s="77">
        <f t="shared" si="12"/>
        <v>0</v>
      </c>
      <c r="Q47" s="73">
        <v>0</v>
      </c>
      <c r="R47" s="84" t="s">
        <v>21</v>
      </c>
      <c r="S47" s="76">
        <v>0</v>
      </c>
      <c r="T47" s="77">
        <f t="shared" si="13"/>
        <v>0</v>
      </c>
      <c r="U47" s="78">
        <f t="shared" si="7"/>
        <v>0</v>
      </c>
      <c r="V47" s="79">
        <f t="shared" si="18"/>
        <v>0</v>
      </c>
      <c r="W47" s="78">
        <f t="shared" si="8"/>
        <v>0</v>
      </c>
      <c r="X47" s="153">
        <f t="shared" si="9"/>
        <v>0</v>
      </c>
      <c r="Y47" s="261">
        <f t="shared" si="19"/>
        <v>0</v>
      </c>
      <c r="Z47" s="261"/>
      <c r="AA47" s="146" t="str">
        <f t="shared" si="20"/>
        <v>sf</v>
      </c>
      <c r="AB47" s="13"/>
    </row>
    <row r="48" spans="1:28" ht="15" customHeight="1" thickBot="1">
      <c r="A48" s="82">
        <v>25</v>
      </c>
      <c r="B48" s="273"/>
      <c r="C48" s="263"/>
      <c r="D48" s="263"/>
      <c r="E48" s="263"/>
      <c r="F48" s="94">
        <v>0</v>
      </c>
      <c r="G48" s="95" t="s">
        <v>21</v>
      </c>
      <c r="H48" s="73">
        <v>0</v>
      </c>
      <c r="I48" s="74" t="s">
        <v>22</v>
      </c>
      <c r="J48" s="75">
        <f t="shared" si="17"/>
        <v>0</v>
      </c>
      <c r="K48" s="76">
        <v>0</v>
      </c>
      <c r="L48" s="77">
        <f t="shared" si="11"/>
        <v>0</v>
      </c>
      <c r="M48" s="73">
        <v>0</v>
      </c>
      <c r="N48" s="84" t="s">
        <v>21</v>
      </c>
      <c r="O48" s="76">
        <v>0</v>
      </c>
      <c r="P48" s="77">
        <f t="shared" si="12"/>
        <v>0</v>
      </c>
      <c r="Q48" s="73">
        <v>0</v>
      </c>
      <c r="R48" s="84" t="s">
        <v>21</v>
      </c>
      <c r="S48" s="76">
        <v>0</v>
      </c>
      <c r="T48" s="77">
        <f t="shared" si="13"/>
        <v>0</v>
      </c>
      <c r="U48" s="78">
        <f t="shared" si="7"/>
        <v>0</v>
      </c>
      <c r="V48" s="79">
        <f t="shared" si="18"/>
        <v>0</v>
      </c>
      <c r="W48" s="78">
        <f t="shared" si="8"/>
        <v>0</v>
      </c>
      <c r="X48" s="153">
        <f t="shared" si="9"/>
        <v>0</v>
      </c>
      <c r="Y48" s="261">
        <f t="shared" si="19"/>
        <v>0</v>
      </c>
      <c r="Z48" s="261"/>
      <c r="AA48" s="146" t="str">
        <f t="shared" si="20"/>
        <v>sf</v>
      </c>
      <c r="AB48" s="13"/>
    </row>
    <row r="49" spans="1:28" ht="15" customHeight="1" thickBot="1">
      <c r="A49" s="82">
        <v>26</v>
      </c>
      <c r="B49" s="273"/>
      <c r="C49" s="263"/>
      <c r="D49" s="263"/>
      <c r="E49" s="263"/>
      <c r="F49" s="94">
        <v>0</v>
      </c>
      <c r="G49" s="95" t="s">
        <v>21</v>
      </c>
      <c r="H49" s="73">
        <v>0</v>
      </c>
      <c r="I49" s="74" t="s">
        <v>22</v>
      </c>
      <c r="J49" s="75">
        <f t="shared" si="17"/>
        <v>0</v>
      </c>
      <c r="K49" s="76">
        <v>0</v>
      </c>
      <c r="L49" s="77">
        <f t="shared" si="11"/>
        <v>0</v>
      </c>
      <c r="M49" s="73">
        <v>0</v>
      </c>
      <c r="N49" s="84" t="s">
        <v>21</v>
      </c>
      <c r="O49" s="76">
        <v>0</v>
      </c>
      <c r="P49" s="77">
        <f>O49*M49</f>
        <v>0</v>
      </c>
      <c r="Q49" s="73">
        <v>0</v>
      </c>
      <c r="R49" s="84" t="s">
        <v>21</v>
      </c>
      <c r="S49" s="76">
        <v>0</v>
      </c>
      <c r="T49" s="77">
        <f t="shared" si="13"/>
        <v>0</v>
      </c>
      <c r="U49" s="78">
        <f t="shared" si="7"/>
        <v>0</v>
      </c>
      <c r="V49" s="79">
        <f t="shared" si="18"/>
        <v>0</v>
      </c>
      <c r="W49" s="78">
        <f t="shared" si="8"/>
        <v>0</v>
      </c>
      <c r="X49" s="153">
        <f t="shared" si="9"/>
        <v>0</v>
      </c>
      <c r="Y49" s="277">
        <f t="shared" si="19"/>
        <v>0</v>
      </c>
      <c r="Z49" s="277"/>
      <c r="AA49" s="146" t="str">
        <f t="shared" si="20"/>
        <v>sf</v>
      </c>
      <c r="AB49" s="62"/>
    </row>
    <row r="50" spans="1:28" ht="15" customHeight="1" thickBot="1">
      <c r="A50" s="285" t="s">
        <v>8</v>
      </c>
      <c r="B50" s="286"/>
      <c r="C50" s="286"/>
      <c r="D50" s="286"/>
      <c r="E50" s="286"/>
      <c r="F50" s="286"/>
      <c r="G50" s="287"/>
      <c r="H50" s="135"/>
      <c r="I50" s="136"/>
      <c r="J50" s="291" t="s">
        <v>158</v>
      </c>
      <c r="K50" s="291"/>
      <c r="L50" s="181">
        <f>SUM(L22:L49)</f>
        <v>1E-06</v>
      </c>
      <c r="M50" s="292" t="s">
        <v>157</v>
      </c>
      <c r="N50" s="291"/>
      <c r="O50" s="291"/>
      <c r="P50" s="183">
        <f>SUM(P22:P49)</f>
        <v>0</v>
      </c>
      <c r="Q50" s="292" t="s">
        <v>156</v>
      </c>
      <c r="R50" s="291"/>
      <c r="S50" s="291"/>
      <c r="T50" s="183">
        <f>SUM(T22:T49)</f>
        <v>0</v>
      </c>
      <c r="U50" s="278" t="s">
        <v>161</v>
      </c>
      <c r="V50" s="279"/>
      <c r="W50" s="147">
        <f>SUM(W22:W49)</f>
        <v>0</v>
      </c>
      <c r="X50" s="183">
        <f>SUM(X22:X49)</f>
        <v>1E-06</v>
      </c>
      <c r="Y50" s="139" t="s">
        <v>160</v>
      </c>
      <c r="Z50" s="140"/>
      <c r="AA50" s="141"/>
      <c r="AB50" s="63"/>
    </row>
    <row r="51" spans="1:28" ht="15" customHeight="1" thickBot="1">
      <c r="A51" s="288"/>
      <c r="B51" s="289"/>
      <c r="C51" s="289"/>
      <c r="D51" s="289"/>
      <c r="E51" s="289"/>
      <c r="F51" s="289"/>
      <c r="G51" s="290"/>
      <c r="H51" s="137"/>
      <c r="I51" s="138"/>
      <c r="J51" s="276" t="s">
        <v>144</v>
      </c>
      <c r="K51" s="276"/>
      <c r="L51" s="182">
        <f>IF(T12="Yes",SUM(L22:L49)*W51,0)</f>
        <v>0</v>
      </c>
      <c r="M51" s="275" t="s">
        <v>145</v>
      </c>
      <c r="N51" s="276"/>
      <c r="O51" s="276"/>
      <c r="P51" s="183">
        <f>IF(W12="Yes",SUM(P22:P49)*W51,0)</f>
        <v>0</v>
      </c>
      <c r="Q51" s="275" t="s">
        <v>146</v>
      </c>
      <c r="R51" s="276"/>
      <c r="S51" s="276"/>
      <c r="T51" s="183">
        <f>IF(X12="Yes",SUM(T22:T49)*W51,0)</f>
        <v>0</v>
      </c>
      <c r="U51" s="121" t="s">
        <v>166</v>
      </c>
      <c r="V51" s="150"/>
      <c r="W51" s="151">
        <f>X6+X8+X10</f>
        <v>0</v>
      </c>
      <c r="X51" s="183">
        <f>+T51+P51+L51</f>
        <v>0</v>
      </c>
      <c r="Y51" s="142" t="s">
        <v>165</v>
      </c>
      <c r="Z51" s="142"/>
      <c r="AA51" s="149"/>
      <c r="AB51" s="3"/>
    </row>
    <row r="52" spans="1:14" ht="15" customHeight="1" thickBot="1">
      <c r="A52" s="13"/>
      <c r="B52" s="13"/>
      <c r="C52" s="13"/>
      <c r="D52" s="13"/>
      <c r="E52" s="13"/>
      <c r="F52" s="13"/>
      <c r="G52" s="13"/>
      <c r="H52" s="13"/>
      <c r="I52" s="54"/>
      <c r="J52" s="13"/>
      <c r="K52" s="54"/>
      <c r="L52" s="54"/>
      <c r="M52" s="54"/>
      <c r="N52" s="17"/>
    </row>
    <row r="53" spans="1:27" ht="15" customHeight="1" thickBot="1">
      <c r="A53" s="282" t="s">
        <v>162</v>
      </c>
      <c r="B53" s="283"/>
      <c r="C53" s="283"/>
      <c r="D53" s="283"/>
      <c r="E53" s="283"/>
      <c r="F53" s="283"/>
      <c r="G53" s="283"/>
      <c r="H53" s="284"/>
      <c r="I53" s="13"/>
      <c r="J53" s="282" t="s">
        <v>163</v>
      </c>
      <c r="K53" s="283"/>
      <c r="L53" s="283"/>
      <c r="M53" s="283"/>
      <c r="N53" s="283"/>
      <c r="O53" s="283"/>
      <c r="P53" s="284"/>
      <c r="R53" s="282" t="s">
        <v>164</v>
      </c>
      <c r="S53" s="283"/>
      <c r="T53" s="283"/>
      <c r="U53" s="283"/>
      <c r="V53" s="283"/>
      <c r="W53" s="284"/>
      <c r="Y53" s="208" t="s">
        <v>92</v>
      </c>
      <c r="Z53" s="209"/>
      <c r="AA53" s="210"/>
    </row>
    <row r="54" spans="1:27" ht="15" customHeight="1" thickBot="1">
      <c r="A54" s="224" t="s">
        <v>134</v>
      </c>
      <c r="B54" s="226"/>
      <c r="C54" s="128"/>
      <c r="D54" s="119" t="s">
        <v>112</v>
      </c>
      <c r="E54" s="119"/>
      <c r="F54" s="119"/>
      <c r="G54" s="119"/>
      <c r="H54" s="129"/>
      <c r="I54" s="27"/>
      <c r="J54" s="179" t="s">
        <v>200</v>
      </c>
      <c r="K54" s="17"/>
      <c r="L54" s="54"/>
      <c r="M54" s="54"/>
      <c r="N54" s="54"/>
      <c r="O54" s="54"/>
      <c r="P54" s="177"/>
      <c r="R54" s="338" t="s">
        <v>177</v>
      </c>
      <c r="S54" s="339"/>
      <c r="T54" s="339"/>
      <c r="U54" s="340"/>
      <c r="V54" s="280">
        <f>ROUND(X51+X50,0)</f>
        <v>0</v>
      </c>
      <c r="W54" s="281"/>
      <c r="Y54" s="97" t="s">
        <v>94</v>
      </c>
      <c r="Z54" s="334"/>
      <c r="AA54" s="335"/>
    </row>
    <row r="55" spans="1:28" ht="15" customHeight="1" thickBot="1">
      <c r="A55" s="300" t="s">
        <v>190</v>
      </c>
      <c r="B55" s="301"/>
      <c r="C55" s="302" t="s">
        <v>202</v>
      </c>
      <c r="D55" s="303"/>
      <c r="E55" s="303"/>
      <c r="F55" s="303"/>
      <c r="G55" s="303"/>
      <c r="H55" s="304"/>
      <c r="I55" s="123"/>
      <c r="J55" s="343" t="s">
        <v>199</v>
      </c>
      <c r="K55" s="344"/>
      <c r="L55" s="344"/>
      <c r="M55" s="344"/>
      <c r="N55" s="344"/>
      <c r="O55" s="344"/>
      <c r="P55" s="345"/>
      <c r="R55" s="159"/>
      <c r="S55" s="326" t="s">
        <v>29</v>
      </c>
      <c r="T55" s="326"/>
      <c r="U55" s="327"/>
      <c r="V55" s="280">
        <f>ROUND(W50+T50+T51+P50+P51+L50+L51,0)</f>
        <v>0</v>
      </c>
      <c r="W55" s="281"/>
      <c r="Y55" s="98"/>
      <c r="Z55" s="336"/>
      <c r="AA55" s="337"/>
      <c r="AB55" s="64"/>
    </row>
    <row r="56" spans="1:27" ht="15" customHeight="1" thickBot="1">
      <c r="A56" s="305" t="s">
        <v>96</v>
      </c>
      <c r="B56" s="306"/>
      <c r="C56" s="100" t="s">
        <v>26</v>
      </c>
      <c r="D56" s="100" t="s">
        <v>23</v>
      </c>
      <c r="E56" s="100" t="s">
        <v>24</v>
      </c>
      <c r="F56" s="100" t="s">
        <v>118</v>
      </c>
      <c r="G56" s="52" t="s">
        <v>25</v>
      </c>
      <c r="H56" s="101" t="s">
        <v>119</v>
      </c>
      <c r="I56" s="3"/>
      <c r="J56" s="121" t="s">
        <v>97</v>
      </c>
      <c r="K56" s="12"/>
      <c r="L56" s="91" t="s">
        <v>198</v>
      </c>
      <c r="M56" s="91" t="s">
        <v>99</v>
      </c>
      <c r="N56" s="91" t="s">
        <v>98</v>
      </c>
      <c r="O56" s="91" t="s">
        <v>101</v>
      </c>
      <c r="P56" s="91" t="s">
        <v>5</v>
      </c>
      <c r="U56" s="100" t="s">
        <v>197</v>
      </c>
      <c r="V56" s="280">
        <f>+V54-V55</f>
        <v>0</v>
      </c>
      <c r="W56" s="281"/>
      <c r="Y56" s="99" t="s">
        <v>95</v>
      </c>
      <c r="Z56" s="334"/>
      <c r="AA56" s="335"/>
    </row>
    <row r="57" spans="1:27" ht="15" customHeight="1" thickBot="1">
      <c r="A57" s="35" t="s">
        <v>142</v>
      </c>
      <c r="B57" s="36"/>
      <c r="C57" s="20">
        <v>0</v>
      </c>
      <c r="D57" s="21">
        <v>0</v>
      </c>
      <c r="E57" s="21">
        <v>0</v>
      </c>
      <c r="F57" s="104">
        <f>SUM(D57+E57)*$H$83</f>
        <v>0</v>
      </c>
      <c r="G57" s="120">
        <f>SUM(D57:F57)</f>
        <v>0</v>
      </c>
      <c r="H57" s="105">
        <f>C57*G57</f>
        <v>0</v>
      </c>
      <c r="I57" s="3"/>
      <c r="J57" s="192" t="s">
        <v>148</v>
      </c>
      <c r="K57" s="17"/>
      <c r="L57" s="17"/>
      <c r="M57" s="17"/>
      <c r="N57" s="17"/>
      <c r="O57" s="17"/>
      <c r="P57" s="193"/>
      <c r="R57" s="310" t="s">
        <v>180</v>
      </c>
      <c r="S57" s="308"/>
      <c r="T57" s="308"/>
      <c r="U57" s="308"/>
      <c r="V57" s="308"/>
      <c r="W57" s="309"/>
      <c r="Y57" s="98"/>
      <c r="Z57" s="336"/>
      <c r="AA57" s="337"/>
    </row>
    <row r="58" spans="1:27" ht="15" customHeight="1" thickBot="1">
      <c r="A58" s="9"/>
      <c r="B58" s="3"/>
      <c r="C58" s="3"/>
      <c r="D58" s="3"/>
      <c r="E58" s="3"/>
      <c r="F58" s="3"/>
      <c r="G58" s="3"/>
      <c r="H58" s="18"/>
      <c r="J58" s="9"/>
      <c r="K58" s="3"/>
      <c r="L58" s="134"/>
      <c r="M58" s="96">
        <v>0</v>
      </c>
      <c r="N58" s="20">
        <v>0</v>
      </c>
      <c r="O58" s="20" t="s">
        <v>100</v>
      </c>
      <c r="P58" s="92">
        <f>N58*M58</f>
        <v>0</v>
      </c>
      <c r="R58" s="295" t="s">
        <v>181</v>
      </c>
      <c r="S58" s="296"/>
      <c r="T58" s="297"/>
      <c r="U58" s="30">
        <f>+'Item 1 '!U58</f>
        <v>0</v>
      </c>
      <c r="V58" s="330">
        <f>SUM(V54*U58)</f>
        <v>0</v>
      </c>
      <c r="W58" s="299"/>
      <c r="Y58" s="99" t="s">
        <v>93</v>
      </c>
      <c r="Z58" s="334"/>
      <c r="AA58" s="335"/>
    </row>
    <row r="59" spans="1:27" ht="15" customHeight="1" thickBot="1">
      <c r="A59" s="35" t="s">
        <v>137</v>
      </c>
      <c r="B59" s="36"/>
      <c r="C59" s="20">
        <v>0</v>
      </c>
      <c r="D59" s="21">
        <v>0</v>
      </c>
      <c r="E59" s="21">
        <v>0</v>
      </c>
      <c r="F59" s="104">
        <f>SUM(D59+E59)*$H$83</f>
        <v>0</v>
      </c>
      <c r="G59" s="120">
        <f>SUM(D59:F59)</f>
        <v>0</v>
      </c>
      <c r="H59" s="105">
        <f>C59*G59</f>
        <v>0</v>
      </c>
      <c r="J59" s="9"/>
      <c r="K59" s="3"/>
      <c r="L59" s="134"/>
      <c r="M59" s="96">
        <v>0</v>
      </c>
      <c r="N59" s="20">
        <v>0</v>
      </c>
      <c r="O59" s="20" t="s">
        <v>100</v>
      </c>
      <c r="P59" s="92">
        <f>N59*M59</f>
        <v>0</v>
      </c>
      <c r="S59" s="317" t="s">
        <v>1</v>
      </c>
      <c r="T59" s="318"/>
      <c r="U59" s="28">
        <f>SUM(U58)</f>
        <v>0</v>
      </c>
      <c r="V59" s="293">
        <f>SUM(V58)</f>
        <v>0</v>
      </c>
      <c r="W59" s="294"/>
      <c r="Y59" s="98"/>
      <c r="Z59" s="336"/>
      <c r="AA59" s="337"/>
    </row>
    <row r="60" spans="1:16" ht="15" customHeight="1" thickBot="1">
      <c r="A60" s="23"/>
      <c r="B60" s="13"/>
      <c r="C60" s="13"/>
      <c r="D60" s="13"/>
      <c r="E60" s="13"/>
      <c r="F60" s="3"/>
      <c r="G60" s="13"/>
      <c r="H60" s="18"/>
      <c r="J60" s="9"/>
      <c r="K60" s="3"/>
      <c r="L60" s="134"/>
      <c r="M60" s="96">
        <v>0</v>
      </c>
      <c r="N60" s="20">
        <v>0</v>
      </c>
      <c r="O60" s="20" t="s">
        <v>100</v>
      </c>
      <c r="P60" s="92">
        <f>N60*M60</f>
        <v>0</v>
      </c>
    </row>
    <row r="61" spans="1:27" ht="15" customHeight="1" thickBot="1">
      <c r="A61" s="35" t="s">
        <v>136</v>
      </c>
      <c r="B61" s="36"/>
      <c r="C61" s="20">
        <v>0</v>
      </c>
      <c r="D61" s="21">
        <v>0</v>
      </c>
      <c r="E61" s="21">
        <v>0</v>
      </c>
      <c r="F61" s="104">
        <f>SUM(D61+E61)*$H$83</f>
        <v>0</v>
      </c>
      <c r="G61" s="120">
        <f>SUM(D61:F61)</f>
        <v>0</v>
      </c>
      <c r="H61" s="105">
        <f>C61*G61</f>
        <v>0</v>
      </c>
      <c r="J61" s="9"/>
      <c r="K61" s="3"/>
      <c r="L61" s="134"/>
      <c r="M61" s="96">
        <v>0</v>
      </c>
      <c r="N61" s="20">
        <v>0</v>
      </c>
      <c r="O61" s="20" t="s">
        <v>100</v>
      </c>
      <c r="P61" s="92">
        <f>N61*M61</f>
        <v>0</v>
      </c>
      <c r="R61" s="307" t="s">
        <v>10</v>
      </c>
      <c r="S61" s="308"/>
      <c r="T61" s="308"/>
      <c r="U61" s="308"/>
      <c r="V61" s="308"/>
      <c r="W61" s="309"/>
      <c r="Y61" s="208" t="s">
        <v>92</v>
      </c>
      <c r="Z61" s="209"/>
      <c r="AA61" s="210"/>
    </row>
    <row r="62" spans="1:27" ht="15" customHeight="1" thickBot="1">
      <c r="A62" s="23"/>
      <c r="B62" s="36"/>
      <c r="C62" s="13"/>
      <c r="D62" s="37"/>
      <c r="E62" s="13"/>
      <c r="F62" s="3"/>
      <c r="G62" s="13"/>
      <c r="H62" s="108"/>
      <c r="J62" s="9"/>
      <c r="K62" s="3"/>
      <c r="L62" s="134"/>
      <c r="M62" s="96">
        <v>0</v>
      </c>
      <c r="N62" s="20">
        <v>0</v>
      </c>
      <c r="O62" s="20" t="s">
        <v>100</v>
      </c>
      <c r="P62" s="196">
        <f>N62*M62</f>
        <v>0</v>
      </c>
      <c r="R62" s="295" t="s">
        <v>170</v>
      </c>
      <c r="S62" s="296"/>
      <c r="T62" s="297"/>
      <c r="U62" s="29">
        <f>+'Item 1 '!U62</f>
        <v>0</v>
      </c>
      <c r="V62" s="298">
        <f>SUM(V59+V54)*U62</f>
        <v>0</v>
      </c>
      <c r="W62" s="299"/>
      <c r="Y62" s="97" t="s">
        <v>94</v>
      </c>
      <c r="Z62" s="334"/>
      <c r="AA62" s="335"/>
    </row>
    <row r="63" spans="1:27" ht="15" customHeight="1" thickBot="1">
      <c r="A63" s="35" t="s">
        <v>203</v>
      </c>
      <c r="B63" s="36"/>
      <c r="C63" s="20">
        <v>0</v>
      </c>
      <c r="D63" s="21">
        <v>0</v>
      </c>
      <c r="E63" s="21">
        <v>0</v>
      </c>
      <c r="F63" s="104">
        <f>SUM(D63+E63)*$H$83</f>
        <v>0</v>
      </c>
      <c r="G63" s="120">
        <f>SUM(D63:F63)</f>
        <v>0</v>
      </c>
      <c r="H63" s="105">
        <f>C63*G63</f>
        <v>0</v>
      </c>
      <c r="J63" s="9"/>
      <c r="K63" s="3"/>
      <c r="L63" s="15"/>
      <c r="M63" s="3"/>
      <c r="N63" s="176"/>
      <c r="O63" s="176" t="s">
        <v>5</v>
      </c>
      <c r="P63" s="194">
        <f>SUM(P58:P62)</f>
        <v>0</v>
      </c>
      <c r="S63" s="317" t="s">
        <v>1</v>
      </c>
      <c r="T63" s="318"/>
      <c r="U63" s="28">
        <f>SUM(U62)</f>
        <v>0</v>
      </c>
      <c r="V63" s="293">
        <f>SUM(V62)</f>
        <v>0</v>
      </c>
      <c r="W63" s="294"/>
      <c r="Y63" s="98"/>
      <c r="Z63" s="336"/>
      <c r="AA63" s="337"/>
    </row>
    <row r="64" spans="1:27" ht="15" customHeight="1" thickBot="1">
      <c r="A64" s="35"/>
      <c r="B64" s="3"/>
      <c r="C64" s="3"/>
      <c r="D64" s="19"/>
      <c r="E64" s="19"/>
      <c r="F64" s="3"/>
      <c r="G64" s="16"/>
      <c r="H64" s="108"/>
      <c r="J64" s="93" t="s">
        <v>149</v>
      </c>
      <c r="K64" s="3"/>
      <c r="L64" s="15"/>
      <c r="M64" s="15"/>
      <c r="N64" s="15"/>
      <c r="O64" s="3"/>
      <c r="P64" s="10"/>
      <c r="Y64" s="99" t="s">
        <v>95</v>
      </c>
      <c r="Z64" s="334"/>
      <c r="AA64" s="335"/>
    </row>
    <row r="65" spans="1:27" ht="15" customHeight="1" thickBot="1">
      <c r="A65" s="35" t="s">
        <v>138</v>
      </c>
      <c r="B65" s="36"/>
      <c r="C65" s="20">
        <v>0</v>
      </c>
      <c r="D65" s="21">
        <v>0</v>
      </c>
      <c r="E65" s="21">
        <v>0</v>
      </c>
      <c r="F65" s="104">
        <f>SUM(D65+E65)*$H$83</f>
        <v>0</v>
      </c>
      <c r="G65" s="120">
        <f>SUM(D65:F65)</f>
        <v>0</v>
      </c>
      <c r="H65" s="105">
        <f>C65*G65</f>
        <v>0</v>
      </c>
      <c r="J65" s="9"/>
      <c r="K65" s="3"/>
      <c r="L65" s="134"/>
      <c r="M65" s="96">
        <v>0</v>
      </c>
      <c r="N65" s="20">
        <v>0</v>
      </c>
      <c r="O65" s="20" t="s">
        <v>100</v>
      </c>
      <c r="P65" s="92">
        <f>N65*M65</f>
        <v>0</v>
      </c>
      <c r="R65" s="307" t="s">
        <v>49</v>
      </c>
      <c r="S65" s="308"/>
      <c r="T65" s="308"/>
      <c r="U65" s="308"/>
      <c r="V65" s="308"/>
      <c r="W65" s="309"/>
      <c r="Y65" s="98"/>
      <c r="Z65" s="336"/>
      <c r="AA65" s="337"/>
    </row>
    <row r="66" spans="1:27" ht="15" customHeight="1">
      <c r="A66" s="9"/>
      <c r="B66" s="3"/>
      <c r="C66" s="3"/>
      <c r="D66" s="19"/>
      <c r="E66" s="19"/>
      <c r="F66" s="3"/>
      <c r="G66" s="16"/>
      <c r="H66" s="108"/>
      <c r="J66" s="9"/>
      <c r="K66" s="3"/>
      <c r="L66" s="134"/>
      <c r="M66" s="96">
        <v>0</v>
      </c>
      <c r="N66" s="20">
        <v>0</v>
      </c>
      <c r="O66" s="20" t="s">
        <v>100</v>
      </c>
      <c r="P66" s="92">
        <f>N66*M66</f>
        <v>0</v>
      </c>
      <c r="R66" s="312" t="s">
        <v>173</v>
      </c>
      <c r="S66" s="313"/>
      <c r="T66" s="314"/>
      <c r="U66" s="33">
        <f>+'Item 1 '!U66</f>
        <v>0</v>
      </c>
      <c r="V66" s="319">
        <f>SUM(V63+V59+V54)*U66</f>
        <v>0</v>
      </c>
      <c r="W66" s="320"/>
      <c r="Y66" s="99" t="s">
        <v>93</v>
      </c>
      <c r="Z66" s="334"/>
      <c r="AA66" s="335"/>
    </row>
    <row r="67" spans="1:27" ht="15" customHeight="1" thickBot="1">
      <c r="A67" s="35" t="s">
        <v>141</v>
      </c>
      <c r="B67" s="36"/>
      <c r="C67" s="20">
        <v>0</v>
      </c>
      <c r="D67" s="21">
        <v>0</v>
      </c>
      <c r="E67" s="21">
        <v>0</v>
      </c>
      <c r="F67" s="104">
        <f>SUM(D67+E67)*$H$83</f>
        <v>0</v>
      </c>
      <c r="G67" s="120">
        <f>SUM(D67:F67)</f>
        <v>0</v>
      </c>
      <c r="H67" s="105">
        <f>C67*G67</f>
        <v>0</v>
      </c>
      <c r="J67" s="9"/>
      <c r="K67" s="3"/>
      <c r="L67" s="134"/>
      <c r="M67" s="96">
        <v>0</v>
      </c>
      <c r="N67" s="20">
        <v>0</v>
      </c>
      <c r="O67" s="20" t="s">
        <v>100</v>
      </c>
      <c r="P67" s="92">
        <f>N67*M67</f>
        <v>0</v>
      </c>
      <c r="R67" s="331" t="s">
        <v>174</v>
      </c>
      <c r="S67" s="332"/>
      <c r="T67" s="333"/>
      <c r="U67" s="33">
        <f>+'Item 1 '!U67</f>
        <v>0</v>
      </c>
      <c r="V67" s="319">
        <f>SUM(V63+V59+V54)*U67</f>
        <v>0</v>
      </c>
      <c r="W67" s="320"/>
      <c r="Y67" s="98"/>
      <c r="Z67" s="336"/>
      <c r="AA67" s="337"/>
    </row>
    <row r="68" spans="1:23" ht="15" customHeight="1" thickBot="1">
      <c r="A68" s="9"/>
      <c r="B68" s="3"/>
      <c r="C68" s="3"/>
      <c r="D68" s="19"/>
      <c r="E68" s="19"/>
      <c r="F68" s="3"/>
      <c r="G68" s="16"/>
      <c r="H68" s="108"/>
      <c r="J68" s="9"/>
      <c r="K68" s="3"/>
      <c r="L68" s="134"/>
      <c r="M68" s="96">
        <v>0</v>
      </c>
      <c r="N68" s="20">
        <v>0</v>
      </c>
      <c r="O68" s="20" t="s">
        <v>100</v>
      </c>
      <c r="P68" s="92">
        <f>N68*M68</f>
        <v>0</v>
      </c>
      <c r="R68" s="321" t="s">
        <v>175</v>
      </c>
      <c r="S68" s="322"/>
      <c r="T68" s="323"/>
      <c r="U68" s="34">
        <f>+'Item 1 '!U68</f>
        <v>0</v>
      </c>
      <c r="V68" s="324">
        <f>SUM(V63+V59+V54)*U68</f>
        <v>0</v>
      </c>
      <c r="W68" s="325"/>
    </row>
    <row r="69" spans="1:27" ht="15" customHeight="1" thickBot="1">
      <c r="A69" s="35" t="s">
        <v>139</v>
      </c>
      <c r="B69" s="36"/>
      <c r="C69" s="20">
        <v>0</v>
      </c>
      <c r="D69" s="21">
        <v>0</v>
      </c>
      <c r="E69" s="21">
        <v>0</v>
      </c>
      <c r="F69" s="104">
        <f>SUM(D69+E69)*$H$83</f>
        <v>0</v>
      </c>
      <c r="G69" s="120">
        <f>SUM(D69:F69)</f>
        <v>0</v>
      </c>
      <c r="H69" s="105">
        <f>C69*G69</f>
        <v>0</v>
      </c>
      <c r="J69" s="9"/>
      <c r="K69" s="3"/>
      <c r="L69" s="134"/>
      <c r="M69" s="96">
        <v>0</v>
      </c>
      <c r="N69" s="20">
        <v>0</v>
      </c>
      <c r="O69" s="20" t="s">
        <v>100</v>
      </c>
      <c r="P69" s="196">
        <f>N69*M69</f>
        <v>0</v>
      </c>
      <c r="S69" s="317" t="s">
        <v>1</v>
      </c>
      <c r="T69" s="318"/>
      <c r="U69" s="5">
        <f>SUM(U66:U68)</f>
        <v>0</v>
      </c>
      <c r="V69" s="293">
        <f>SUM(V66:W68)</f>
        <v>0</v>
      </c>
      <c r="W69" s="294"/>
      <c r="Y69" s="208" t="s">
        <v>92</v>
      </c>
      <c r="Z69" s="209"/>
      <c r="AA69" s="210"/>
    </row>
    <row r="70" spans="1:27" ht="15" customHeight="1" thickBot="1">
      <c r="A70" s="9"/>
      <c r="B70" s="3"/>
      <c r="C70" s="3"/>
      <c r="D70" s="19"/>
      <c r="E70" s="19"/>
      <c r="F70" s="3"/>
      <c r="G70" s="16"/>
      <c r="H70" s="108"/>
      <c r="J70" s="9"/>
      <c r="K70" s="3"/>
      <c r="L70" s="15"/>
      <c r="M70" s="3"/>
      <c r="N70" s="176"/>
      <c r="O70" s="176" t="s">
        <v>5</v>
      </c>
      <c r="P70" s="194">
        <f>SUM(P65:P69)</f>
        <v>0</v>
      </c>
      <c r="Y70" s="97" t="s">
        <v>94</v>
      </c>
      <c r="Z70" s="334"/>
      <c r="AA70" s="335"/>
    </row>
    <row r="71" spans="1:27" ht="15" customHeight="1" thickBot="1">
      <c r="A71" s="35" t="s">
        <v>140</v>
      </c>
      <c r="B71" s="36"/>
      <c r="C71" s="20">
        <v>0</v>
      </c>
      <c r="D71" s="21">
        <v>0</v>
      </c>
      <c r="E71" s="21">
        <v>0</v>
      </c>
      <c r="F71" s="104">
        <f>SUM(D71+E71)*$H$83</f>
        <v>0</v>
      </c>
      <c r="G71" s="120">
        <f>SUM(D71:F71)</f>
        <v>0</v>
      </c>
      <c r="H71" s="105">
        <f>C71*G71</f>
        <v>0</v>
      </c>
      <c r="J71" s="93" t="s">
        <v>147</v>
      </c>
      <c r="K71" s="3"/>
      <c r="L71" s="15"/>
      <c r="M71" s="3"/>
      <c r="N71" s="3"/>
      <c r="O71" s="3"/>
      <c r="P71" s="10"/>
      <c r="R71" s="307" t="s">
        <v>77</v>
      </c>
      <c r="S71" s="308"/>
      <c r="T71" s="308"/>
      <c r="U71" s="308"/>
      <c r="V71" s="308"/>
      <c r="W71" s="309"/>
      <c r="Y71" s="98"/>
      <c r="Z71" s="336"/>
      <c r="AA71" s="337"/>
    </row>
    <row r="72" spans="1:27" ht="15" customHeight="1">
      <c r="A72" s="9"/>
      <c r="B72" s="3"/>
      <c r="C72" s="3"/>
      <c r="D72" s="19"/>
      <c r="E72" s="19"/>
      <c r="F72" s="3"/>
      <c r="G72" s="16"/>
      <c r="H72" s="108"/>
      <c r="J72" s="9"/>
      <c r="K72" s="3"/>
      <c r="L72" s="134"/>
      <c r="M72" s="96">
        <v>0</v>
      </c>
      <c r="N72" s="20">
        <v>0</v>
      </c>
      <c r="O72" s="20" t="s">
        <v>100</v>
      </c>
      <c r="P72" s="92">
        <f>N72*M72</f>
        <v>0</v>
      </c>
      <c r="R72" s="312" t="s">
        <v>178</v>
      </c>
      <c r="S72" s="313"/>
      <c r="T72" s="314"/>
      <c r="U72" s="31">
        <f>+'Item 1 '!U72</f>
        <v>0</v>
      </c>
      <c r="V72" s="315">
        <f>SUM(V69+V63+V59+V54)*U72</f>
        <v>0</v>
      </c>
      <c r="W72" s="316"/>
      <c r="Y72" s="99" t="s">
        <v>95</v>
      </c>
      <c r="Z72" s="334"/>
      <c r="AA72" s="335"/>
    </row>
    <row r="73" spans="1:27" ht="15" customHeight="1" thickBot="1">
      <c r="A73" s="35" t="s">
        <v>135</v>
      </c>
      <c r="B73" s="36"/>
      <c r="C73" s="20">
        <v>0</v>
      </c>
      <c r="D73" s="21">
        <v>0</v>
      </c>
      <c r="E73" s="21">
        <v>0</v>
      </c>
      <c r="F73" s="104">
        <f>SUM(D73+E73)*$H$83</f>
        <v>0</v>
      </c>
      <c r="G73" s="120">
        <f>SUM(D73:F73)</f>
        <v>0</v>
      </c>
      <c r="H73" s="105">
        <f>C73*G73</f>
        <v>0</v>
      </c>
      <c r="J73" s="9"/>
      <c r="K73" s="3"/>
      <c r="L73" s="134"/>
      <c r="M73" s="96">
        <v>0</v>
      </c>
      <c r="N73" s="20">
        <v>0</v>
      </c>
      <c r="O73" s="20" t="s">
        <v>100</v>
      </c>
      <c r="P73" s="92">
        <f>N73*M73</f>
        <v>0</v>
      </c>
      <c r="R73" s="331" t="str">
        <f>+'Item 1 '!R73:T73</f>
        <v>Other</v>
      </c>
      <c r="S73" s="332"/>
      <c r="T73" s="333"/>
      <c r="U73" s="33">
        <f>+'Item 1 '!U73</f>
        <v>0</v>
      </c>
      <c r="V73" s="319">
        <f>SUM(V69+V63+V59+V54)*U73</f>
        <v>0</v>
      </c>
      <c r="W73" s="320"/>
      <c r="Y73" s="98"/>
      <c r="Z73" s="336"/>
      <c r="AA73" s="337"/>
    </row>
    <row r="74" spans="1:27" ht="15" customHeight="1" thickBot="1">
      <c r="A74" s="9"/>
      <c r="B74" s="3"/>
      <c r="C74" s="3"/>
      <c r="D74" s="19"/>
      <c r="E74" s="19"/>
      <c r="F74" s="3"/>
      <c r="G74" s="16"/>
      <c r="H74" s="108"/>
      <c r="J74" s="9"/>
      <c r="K74" s="3"/>
      <c r="L74" s="134"/>
      <c r="M74" s="96">
        <v>0</v>
      </c>
      <c r="N74" s="20">
        <v>0</v>
      </c>
      <c r="O74" s="20" t="s">
        <v>100</v>
      </c>
      <c r="P74" s="92">
        <f>N74*M74</f>
        <v>0</v>
      </c>
      <c r="R74" s="348">
        <f>+'Item 1 '!U74</f>
        <v>0</v>
      </c>
      <c r="S74" s="322"/>
      <c r="T74" s="323"/>
      <c r="U74" s="34">
        <f>+'Item 1 '!U74</f>
        <v>0</v>
      </c>
      <c r="V74" s="324">
        <f>SUM(V69+V63+V59+V54)*U74</f>
        <v>0</v>
      </c>
      <c r="W74" s="325"/>
      <c r="Y74" s="99" t="s">
        <v>93</v>
      </c>
      <c r="Z74" s="334"/>
      <c r="AA74" s="335"/>
    </row>
    <row r="75" spans="1:27" ht="15" customHeight="1" thickBot="1">
      <c r="A75" s="93" t="s">
        <v>182</v>
      </c>
      <c r="B75" s="3"/>
      <c r="C75" s="3"/>
      <c r="D75" s="19"/>
      <c r="E75" s="19"/>
      <c r="F75" s="3"/>
      <c r="G75" s="16"/>
      <c r="H75" s="108"/>
      <c r="J75" s="9"/>
      <c r="K75" s="3"/>
      <c r="L75" s="134"/>
      <c r="M75" s="96">
        <v>0</v>
      </c>
      <c r="N75" s="20">
        <v>0</v>
      </c>
      <c r="O75" s="20" t="s">
        <v>100</v>
      </c>
      <c r="P75" s="92">
        <f>N75*M75</f>
        <v>0</v>
      </c>
      <c r="R75" s="4"/>
      <c r="S75" s="317" t="s">
        <v>1</v>
      </c>
      <c r="T75" s="318"/>
      <c r="U75" s="5">
        <f>SUM(U72:U74)</f>
        <v>0</v>
      </c>
      <c r="V75" s="293">
        <f>SUM(V72:W74)</f>
        <v>0</v>
      </c>
      <c r="W75" s="294"/>
      <c r="Y75" s="98"/>
      <c r="Z75" s="336"/>
      <c r="AA75" s="337"/>
    </row>
    <row r="76" spans="1:16" ht="15" customHeight="1" thickBot="1">
      <c r="A76" s="9" t="s">
        <v>183</v>
      </c>
      <c r="B76" s="36"/>
      <c r="C76" s="20">
        <v>0</v>
      </c>
      <c r="D76" s="21">
        <v>0</v>
      </c>
      <c r="E76" s="21">
        <v>0</v>
      </c>
      <c r="F76" s="104">
        <f>SUM(D76+E76)*$H$83</f>
        <v>0</v>
      </c>
      <c r="G76" s="120">
        <f>SUM(D76:F76)</f>
        <v>0</v>
      </c>
      <c r="H76" s="105">
        <f>C76*G76</f>
        <v>0</v>
      </c>
      <c r="J76" s="9"/>
      <c r="K76" s="3"/>
      <c r="L76" s="134"/>
      <c r="M76" s="96">
        <v>0</v>
      </c>
      <c r="N76" s="20">
        <v>0</v>
      </c>
      <c r="O76" s="20" t="s">
        <v>100</v>
      </c>
      <c r="P76" s="196">
        <f>N76*M76</f>
        <v>0</v>
      </c>
    </row>
    <row r="77" spans="1:27" ht="15" customHeight="1" thickBot="1">
      <c r="A77" s="9" t="s">
        <v>136</v>
      </c>
      <c r="B77" s="3"/>
      <c r="C77" s="20">
        <v>0</v>
      </c>
      <c r="D77" s="21">
        <v>0</v>
      </c>
      <c r="E77" s="21">
        <v>0</v>
      </c>
      <c r="F77" s="104">
        <f>SUM(D77+E77)*$H$83</f>
        <v>0</v>
      </c>
      <c r="G77" s="120">
        <f>SUM(D77:F77)</f>
        <v>0</v>
      </c>
      <c r="H77" s="105">
        <f>C77*G77</f>
        <v>0</v>
      </c>
      <c r="J77" s="9"/>
      <c r="K77" s="3"/>
      <c r="L77" s="15"/>
      <c r="M77" s="3"/>
      <c r="N77" s="176"/>
      <c r="O77" s="176" t="s">
        <v>5</v>
      </c>
      <c r="P77" s="194">
        <f>SUM(P72:P76)</f>
        <v>0</v>
      </c>
      <c r="R77" s="307" t="s">
        <v>176</v>
      </c>
      <c r="S77" s="308"/>
      <c r="T77" s="308"/>
      <c r="U77" s="308"/>
      <c r="V77" s="308"/>
      <c r="W77" s="309"/>
      <c r="Y77" s="208" t="s">
        <v>92</v>
      </c>
      <c r="Z77" s="209"/>
      <c r="AA77" s="210"/>
    </row>
    <row r="78" spans="1:27" ht="15" customHeight="1">
      <c r="A78" s="35" t="s">
        <v>142</v>
      </c>
      <c r="B78" s="36"/>
      <c r="C78" s="20">
        <v>0</v>
      </c>
      <c r="D78" s="21">
        <v>0</v>
      </c>
      <c r="E78" s="21">
        <v>0</v>
      </c>
      <c r="F78" s="104">
        <f>SUM(D78+E78)*$H$83</f>
        <v>0</v>
      </c>
      <c r="G78" s="120">
        <f>SUM(D78:F78)</f>
        <v>0</v>
      </c>
      <c r="H78" s="165">
        <f>C78*G78</f>
        <v>0</v>
      </c>
      <c r="J78" s="93" t="s">
        <v>150</v>
      </c>
      <c r="K78" s="3"/>
      <c r="L78" s="15"/>
      <c r="M78" s="15"/>
      <c r="N78" s="15"/>
      <c r="O78" s="3"/>
      <c r="P78" s="10"/>
      <c r="R78" s="312" t="s">
        <v>171</v>
      </c>
      <c r="S78" s="313"/>
      <c r="T78" s="314"/>
      <c r="U78" s="31">
        <f>+'Item 1 '!U78</f>
        <v>0</v>
      </c>
      <c r="V78" s="315">
        <f>SUM(V75+V69+V63+V59+V54)*U78</f>
        <v>0</v>
      </c>
      <c r="W78" s="316"/>
      <c r="Y78" s="97" t="s">
        <v>94</v>
      </c>
      <c r="Z78" s="334"/>
      <c r="AA78" s="335"/>
    </row>
    <row r="79" spans="1:27" ht="15" customHeight="1" thickBot="1">
      <c r="A79" s="9"/>
      <c r="B79" s="3"/>
      <c r="C79" s="3"/>
      <c r="D79" s="3"/>
      <c r="E79" s="3"/>
      <c r="F79" s="311" t="s">
        <v>184</v>
      </c>
      <c r="G79" s="311"/>
      <c r="H79" s="108">
        <f>SUM(H76:H78)</f>
        <v>0</v>
      </c>
      <c r="J79" s="9"/>
      <c r="K79" s="3"/>
      <c r="L79" s="134"/>
      <c r="M79" s="96">
        <v>0</v>
      </c>
      <c r="N79" s="20">
        <v>0</v>
      </c>
      <c r="O79" s="20" t="s">
        <v>100</v>
      </c>
      <c r="P79" s="92">
        <f>N79*M79</f>
        <v>0</v>
      </c>
      <c r="R79" s="321" t="s">
        <v>172</v>
      </c>
      <c r="S79" s="322"/>
      <c r="T79" s="323"/>
      <c r="U79" s="32">
        <f>+'Item 1 '!U79</f>
        <v>0</v>
      </c>
      <c r="V79" s="324">
        <f>SUM(V75+V69+V63+V59+V54)*U79</f>
        <v>0</v>
      </c>
      <c r="W79" s="325"/>
      <c r="Y79" s="98"/>
      <c r="Z79" s="336"/>
      <c r="AA79" s="337"/>
    </row>
    <row r="80" spans="1:27" ht="15" customHeight="1" thickBot="1">
      <c r="A80" s="9"/>
      <c r="B80" s="3"/>
      <c r="C80" s="3"/>
      <c r="D80" s="3"/>
      <c r="E80" s="3"/>
      <c r="F80" s="3"/>
      <c r="G80" s="3"/>
      <c r="H80" s="10"/>
      <c r="J80" s="9"/>
      <c r="K80" s="3"/>
      <c r="L80" s="134"/>
      <c r="M80" s="96">
        <v>0</v>
      </c>
      <c r="N80" s="20">
        <v>0</v>
      </c>
      <c r="O80" s="20" t="s">
        <v>100</v>
      </c>
      <c r="P80" s="92">
        <f>N80*M80</f>
        <v>0</v>
      </c>
      <c r="S80" s="346" t="s">
        <v>1</v>
      </c>
      <c r="T80" s="347"/>
      <c r="U80" s="28">
        <f>SUM(U78:U79)</f>
        <v>0</v>
      </c>
      <c r="V80" s="293">
        <f>SUM(V78:W79)</f>
        <v>0</v>
      </c>
      <c r="W80" s="294"/>
      <c r="Y80" s="99" t="s">
        <v>95</v>
      </c>
      <c r="Z80" s="334"/>
      <c r="AA80" s="335"/>
    </row>
    <row r="81" spans="1:27" ht="15" customHeight="1" thickBot="1">
      <c r="A81" s="197" t="s">
        <v>143</v>
      </c>
      <c r="B81" s="198"/>
      <c r="C81" s="3"/>
      <c r="D81" s="19"/>
      <c r="E81" s="19"/>
      <c r="F81" s="3"/>
      <c r="G81" s="16"/>
      <c r="H81" s="108"/>
      <c r="J81" s="9"/>
      <c r="K81" s="3"/>
      <c r="L81" s="134"/>
      <c r="M81" s="96">
        <v>0</v>
      </c>
      <c r="N81" s="20">
        <v>0</v>
      </c>
      <c r="O81" s="20" t="s">
        <v>100</v>
      </c>
      <c r="P81" s="92">
        <f>N81*M81</f>
        <v>0</v>
      </c>
      <c r="Y81" s="98"/>
      <c r="Z81" s="336"/>
      <c r="AA81" s="337"/>
    </row>
    <row r="82" spans="1:28" ht="14.25" customHeight="1" thickBot="1">
      <c r="A82" s="106" t="s">
        <v>113</v>
      </c>
      <c r="B82" s="107" t="s">
        <v>114</v>
      </c>
      <c r="C82" s="107" t="s">
        <v>115</v>
      </c>
      <c r="D82" s="107" t="s">
        <v>116</v>
      </c>
      <c r="E82" s="107" t="s">
        <v>117</v>
      </c>
      <c r="F82" s="107" t="s">
        <v>73</v>
      </c>
      <c r="G82" s="107" t="s">
        <v>73</v>
      </c>
      <c r="H82" s="130" t="s">
        <v>9</v>
      </c>
      <c r="J82" s="9"/>
      <c r="K82" s="3"/>
      <c r="L82" s="134"/>
      <c r="M82" s="96">
        <v>0</v>
      </c>
      <c r="N82" s="20">
        <v>0</v>
      </c>
      <c r="O82" s="20" t="s">
        <v>100</v>
      </c>
      <c r="P82" s="196">
        <f>N82*M82</f>
        <v>0</v>
      </c>
      <c r="R82" s="282" t="s">
        <v>3</v>
      </c>
      <c r="S82" s="283"/>
      <c r="T82" s="283"/>
      <c r="U82" s="184">
        <f>+U80+U75+U69+U63+U59</f>
        <v>0</v>
      </c>
      <c r="V82" s="328">
        <f>ROUND(V80+V75+V69+V63+V59+V54,0)</f>
        <v>0</v>
      </c>
      <c r="W82" s="329"/>
      <c r="Y82" s="99" t="s">
        <v>93</v>
      </c>
      <c r="Z82" s="334"/>
      <c r="AA82" s="335"/>
      <c r="AB82" s="65"/>
    </row>
    <row r="83" spans="1:27" ht="15" customHeight="1" thickBot="1">
      <c r="A83" s="109">
        <v>0.062</v>
      </c>
      <c r="B83" s="131">
        <v>0.0145</v>
      </c>
      <c r="C83" s="131">
        <v>0.008</v>
      </c>
      <c r="D83" s="131">
        <v>0.06</v>
      </c>
      <c r="E83" s="131">
        <v>0.12</v>
      </c>
      <c r="F83" s="131">
        <v>0</v>
      </c>
      <c r="G83" s="131">
        <v>0</v>
      </c>
      <c r="H83" s="132">
        <f>SUM(A83:G83)</f>
        <v>0.26449999999999996</v>
      </c>
      <c r="J83" s="11"/>
      <c r="K83" s="12"/>
      <c r="L83" s="12"/>
      <c r="M83" s="12"/>
      <c r="N83" s="175"/>
      <c r="O83" s="175" t="s">
        <v>5</v>
      </c>
      <c r="P83" s="195">
        <f>SUM(P79:P82)</f>
        <v>0</v>
      </c>
      <c r="R83" s="148"/>
      <c r="S83" s="53"/>
      <c r="T83" s="326" t="s">
        <v>29</v>
      </c>
      <c r="U83" s="327"/>
      <c r="V83" s="341">
        <f>ROUND(SUM(V54:V80)/2,0)</f>
        <v>0</v>
      </c>
      <c r="W83" s="342"/>
      <c r="Y83" s="98"/>
      <c r="Z83" s="336"/>
      <c r="AA83" s="337"/>
    </row>
    <row r="84" spans="12:23" ht="15" customHeight="1" thickBot="1">
      <c r="L84" s="2"/>
      <c r="M84" s="2"/>
      <c r="U84" s="100" t="s">
        <v>197</v>
      </c>
      <c r="V84" s="280">
        <f>+V82-V83</f>
        <v>0</v>
      </c>
      <c r="W84" s="281"/>
    </row>
    <row r="85" spans="1:28" ht="15" customHeight="1" thickBot="1">
      <c r="A85" s="52" t="s">
        <v>80</v>
      </c>
      <c r="B85" s="53"/>
      <c r="C85" s="53"/>
      <c r="D85" s="53"/>
      <c r="E85" s="53"/>
      <c r="F85" s="53"/>
      <c r="G85" s="53"/>
      <c r="H85" s="53"/>
      <c r="I85" s="53"/>
      <c r="J85" s="53"/>
      <c r="K85" s="53"/>
      <c r="L85" s="53"/>
      <c r="M85" s="53"/>
      <c r="N85" s="53"/>
      <c r="O85" s="53"/>
      <c r="P85" s="53"/>
      <c r="Q85" s="53"/>
      <c r="R85" s="53"/>
      <c r="S85" s="53"/>
      <c r="T85" s="53"/>
      <c r="U85" s="53"/>
      <c r="V85" s="53"/>
      <c r="W85" s="53"/>
      <c r="X85" s="53"/>
      <c r="Y85" s="53"/>
      <c r="Z85" s="53"/>
      <c r="AA85" s="115"/>
      <c r="AB85" s="3"/>
    </row>
    <row r="86" spans="1:28" ht="15" customHeight="1">
      <c r="A86" s="24">
        <v>1</v>
      </c>
      <c r="B86" s="24"/>
      <c r="C86" s="24"/>
      <c r="D86" s="24"/>
      <c r="E86" s="116"/>
      <c r="F86" s="116"/>
      <c r="G86" s="116"/>
      <c r="H86" s="116"/>
      <c r="I86" s="116"/>
      <c r="J86" s="116"/>
      <c r="K86" s="116"/>
      <c r="L86" s="116"/>
      <c r="M86" s="116"/>
      <c r="N86" s="116"/>
      <c r="O86" s="116"/>
      <c r="P86" s="116"/>
      <c r="Q86" s="116"/>
      <c r="R86" s="116"/>
      <c r="S86" s="116"/>
      <c r="T86" s="116"/>
      <c r="U86" s="116"/>
      <c r="V86" s="116"/>
      <c r="W86" s="116"/>
      <c r="X86" s="116"/>
      <c r="Y86" s="116"/>
      <c r="Z86" s="116"/>
      <c r="AA86" s="116"/>
      <c r="AB86" s="50"/>
    </row>
    <row r="87" spans="1:28" ht="15" customHeight="1">
      <c r="A87" s="24">
        <v>2</v>
      </c>
      <c r="B87" s="24"/>
      <c r="C87" s="24"/>
      <c r="D87" s="24"/>
      <c r="E87" s="117"/>
      <c r="F87" s="117"/>
      <c r="G87" s="117"/>
      <c r="H87" s="117"/>
      <c r="I87" s="117"/>
      <c r="J87" s="117"/>
      <c r="K87" s="117"/>
      <c r="L87" s="117"/>
      <c r="M87" s="117"/>
      <c r="N87" s="117"/>
      <c r="O87" s="117"/>
      <c r="P87" s="117"/>
      <c r="Q87" s="117"/>
      <c r="R87" s="117"/>
      <c r="S87" s="117"/>
      <c r="T87" s="117"/>
      <c r="U87" s="117"/>
      <c r="V87" s="117"/>
      <c r="W87" s="117"/>
      <c r="X87" s="117"/>
      <c r="Y87" s="117"/>
      <c r="Z87" s="117"/>
      <c r="AA87" s="117"/>
      <c r="AB87" s="50"/>
    </row>
    <row r="88" spans="1:28" ht="15" customHeight="1">
      <c r="A88" s="24">
        <v>3</v>
      </c>
      <c r="B88" s="24"/>
      <c r="C88" s="24"/>
      <c r="D88" s="24"/>
      <c r="E88" s="117"/>
      <c r="F88" s="117"/>
      <c r="G88" s="117"/>
      <c r="H88" s="117"/>
      <c r="I88" s="117"/>
      <c r="J88" s="117"/>
      <c r="K88" s="117"/>
      <c r="L88" s="117"/>
      <c r="M88" s="117"/>
      <c r="N88" s="117"/>
      <c r="O88" s="117"/>
      <c r="P88" s="117"/>
      <c r="Q88" s="117"/>
      <c r="R88" s="117"/>
      <c r="S88" s="117"/>
      <c r="T88" s="117"/>
      <c r="U88" s="117"/>
      <c r="V88" s="117"/>
      <c r="W88" s="117"/>
      <c r="X88" s="117"/>
      <c r="Y88" s="117"/>
      <c r="Z88" s="117"/>
      <c r="AA88" s="117"/>
      <c r="AB88" s="50"/>
    </row>
    <row r="89" spans="1:28" ht="15" customHeight="1">
      <c r="A89" s="24">
        <v>4</v>
      </c>
      <c r="B89" s="24"/>
      <c r="C89" s="24"/>
      <c r="D89" s="24"/>
      <c r="E89" s="117"/>
      <c r="F89" s="117"/>
      <c r="G89" s="117"/>
      <c r="H89" s="117"/>
      <c r="I89" s="117"/>
      <c r="J89" s="117"/>
      <c r="K89" s="117"/>
      <c r="L89" s="117"/>
      <c r="M89" s="117"/>
      <c r="N89" s="117"/>
      <c r="O89" s="117"/>
      <c r="P89" s="117"/>
      <c r="Q89" s="117"/>
      <c r="R89" s="117"/>
      <c r="S89" s="117"/>
      <c r="T89" s="117"/>
      <c r="U89" s="117"/>
      <c r="V89" s="117"/>
      <c r="W89" s="117"/>
      <c r="X89" s="117"/>
      <c r="Y89" s="117"/>
      <c r="Z89" s="117"/>
      <c r="AA89" s="117"/>
      <c r="AB89" s="50"/>
    </row>
    <row r="90" spans="1:28" ht="15" customHeight="1">
      <c r="A90" s="24">
        <v>5</v>
      </c>
      <c r="B90" s="24"/>
      <c r="C90" s="24"/>
      <c r="D90" s="24"/>
      <c r="E90" s="117"/>
      <c r="F90" s="117"/>
      <c r="G90" s="117"/>
      <c r="H90" s="117"/>
      <c r="I90" s="117"/>
      <c r="J90" s="117"/>
      <c r="K90" s="117"/>
      <c r="L90" s="117"/>
      <c r="M90" s="117"/>
      <c r="N90" s="117"/>
      <c r="O90" s="117"/>
      <c r="P90" s="117"/>
      <c r="Q90" s="117"/>
      <c r="R90" s="117"/>
      <c r="S90" s="117"/>
      <c r="T90" s="117"/>
      <c r="U90" s="117"/>
      <c r="V90" s="117"/>
      <c r="W90" s="117"/>
      <c r="X90" s="117"/>
      <c r="Y90" s="117"/>
      <c r="Z90" s="117"/>
      <c r="AA90" s="117"/>
      <c r="AB90" s="50"/>
    </row>
    <row r="91" spans="1:28" ht="15" customHeight="1">
      <c r="A91" s="24">
        <v>6</v>
      </c>
      <c r="B91" s="24"/>
      <c r="C91" s="24"/>
      <c r="D91" s="24"/>
      <c r="E91" s="117"/>
      <c r="F91" s="117"/>
      <c r="G91" s="117"/>
      <c r="H91" s="117"/>
      <c r="I91" s="117"/>
      <c r="J91" s="117"/>
      <c r="K91" s="117"/>
      <c r="L91" s="117"/>
      <c r="M91" s="117"/>
      <c r="N91" s="117"/>
      <c r="O91" s="117"/>
      <c r="P91" s="117"/>
      <c r="Q91" s="117"/>
      <c r="R91" s="117"/>
      <c r="S91" s="117"/>
      <c r="T91" s="117"/>
      <c r="U91" s="117"/>
      <c r="V91" s="117"/>
      <c r="W91" s="117"/>
      <c r="X91" s="117"/>
      <c r="Y91" s="117"/>
      <c r="Z91" s="117"/>
      <c r="AA91" s="117"/>
      <c r="AB91" s="50"/>
    </row>
    <row r="92" spans="1:28" ht="15" customHeight="1">
      <c r="A92" s="24">
        <v>7</v>
      </c>
      <c r="B92" s="24"/>
      <c r="C92" s="24"/>
      <c r="D92" s="24"/>
      <c r="E92" s="117"/>
      <c r="F92" s="117"/>
      <c r="G92" s="117"/>
      <c r="H92" s="117"/>
      <c r="I92" s="117"/>
      <c r="J92" s="117"/>
      <c r="K92" s="117"/>
      <c r="L92" s="117"/>
      <c r="M92" s="117"/>
      <c r="N92" s="117"/>
      <c r="O92" s="117"/>
      <c r="P92" s="117"/>
      <c r="Q92" s="117"/>
      <c r="R92" s="117"/>
      <c r="S92" s="117"/>
      <c r="T92" s="117"/>
      <c r="U92" s="117"/>
      <c r="V92" s="117"/>
      <c r="W92" s="117"/>
      <c r="X92" s="117"/>
      <c r="Y92" s="117"/>
      <c r="Z92" s="117"/>
      <c r="AA92" s="117"/>
      <c r="AB92" s="50"/>
    </row>
    <row r="93" spans="1:28" ht="15" customHeight="1">
      <c r="A93" s="24">
        <v>8</v>
      </c>
      <c r="B93" s="24"/>
      <c r="C93" s="24"/>
      <c r="D93" s="24"/>
      <c r="E93" s="117"/>
      <c r="F93" s="117"/>
      <c r="G93" s="117"/>
      <c r="H93" s="117"/>
      <c r="I93" s="117"/>
      <c r="J93" s="117"/>
      <c r="K93" s="117"/>
      <c r="L93" s="117"/>
      <c r="M93" s="117"/>
      <c r="N93" s="117"/>
      <c r="O93" s="117"/>
      <c r="P93" s="117"/>
      <c r="Q93" s="117"/>
      <c r="R93" s="117"/>
      <c r="S93" s="117"/>
      <c r="T93" s="117"/>
      <c r="U93" s="117"/>
      <c r="V93" s="117"/>
      <c r="W93" s="117"/>
      <c r="X93" s="117"/>
      <c r="Y93" s="117"/>
      <c r="Z93" s="117"/>
      <c r="AA93" s="117"/>
      <c r="AB93" s="50"/>
    </row>
    <row r="94" spans="1:28" ht="15" customHeight="1">
      <c r="A94" s="24">
        <v>9</v>
      </c>
      <c r="B94" s="24"/>
      <c r="C94" s="24"/>
      <c r="D94" s="24"/>
      <c r="E94" s="117"/>
      <c r="F94" s="117"/>
      <c r="G94" s="117"/>
      <c r="H94" s="117"/>
      <c r="I94" s="117"/>
      <c r="J94" s="117"/>
      <c r="K94" s="117"/>
      <c r="L94" s="117"/>
      <c r="M94" s="117"/>
      <c r="N94" s="117"/>
      <c r="O94" s="117"/>
      <c r="P94" s="117"/>
      <c r="Q94" s="117"/>
      <c r="R94" s="117"/>
      <c r="S94" s="117"/>
      <c r="T94" s="117"/>
      <c r="U94" s="117"/>
      <c r="V94" s="117"/>
      <c r="W94" s="117"/>
      <c r="X94" s="117"/>
      <c r="Y94" s="117"/>
      <c r="Z94" s="117"/>
      <c r="AA94" s="117"/>
      <c r="AB94" s="50"/>
    </row>
    <row r="95" spans="1:28" ht="15" customHeight="1">
      <c r="A95" s="24">
        <v>10</v>
      </c>
      <c r="B95" s="24"/>
      <c r="C95" s="24"/>
      <c r="D95" s="24"/>
      <c r="E95" s="117"/>
      <c r="F95" s="117"/>
      <c r="G95" s="117"/>
      <c r="H95" s="117"/>
      <c r="I95" s="117"/>
      <c r="J95" s="117"/>
      <c r="K95" s="117"/>
      <c r="L95" s="117"/>
      <c r="M95" s="117"/>
      <c r="N95" s="117"/>
      <c r="O95" s="117"/>
      <c r="P95" s="117"/>
      <c r="Q95" s="117"/>
      <c r="R95" s="117"/>
      <c r="S95" s="117"/>
      <c r="T95" s="117"/>
      <c r="U95" s="117"/>
      <c r="V95" s="117"/>
      <c r="W95" s="117"/>
      <c r="X95" s="117"/>
      <c r="Y95" s="117"/>
      <c r="Z95" s="117"/>
      <c r="AA95" s="117"/>
      <c r="AB95" s="50"/>
    </row>
    <row r="96" spans="1:28" ht="15" customHeight="1">
      <c r="A96" s="24">
        <v>11</v>
      </c>
      <c r="B96" s="24"/>
      <c r="C96" s="24"/>
      <c r="D96" s="24"/>
      <c r="E96" s="117"/>
      <c r="F96" s="117"/>
      <c r="G96" s="117"/>
      <c r="H96" s="117"/>
      <c r="I96" s="117"/>
      <c r="J96" s="117"/>
      <c r="K96" s="117"/>
      <c r="L96" s="117"/>
      <c r="M96" s="117"/>
      <c r="N96" s="117"/>
      <c r="O96" s="117"/>
      <c r="P96" s="117"/>
      <c r="Q96" s="117"/>
      <c r="R96" s="117"/>
      <c r="S96" s="117"/>
      <c r="T96" s="117"/>
      <c r="U96" s="117"/>
      <c r="V96" s="117"/>
      <c r="W96" s="117"/>
      <c r="X96" s="117"/>
      <c r="Y96" s="117"/>
      <c r="Z96" s="117"/>
      <c r="AA96" s="117"/>
      <c r="AB96" s="50"/>
    </row>
    <row r="97" spans="1:28" ht="15" customHeight="1">
      <c r="A97" s="24">
        <v>12</v>
      </c>
      <c r="B97" s="24"/>
      <c r="C97" s="24"/>
      <c r="D97" s="24"/>
      <c r="E97" s="117"/>
      <c r="F97" s="117"/>
      <c r="G97" s="117"/>
      <c r="H97" s="117"/>
      <c r="I97" s="117"/>
      <c r="J97" s="117"/>
      <c r="K97" s="117"/>
      <c r="L97" s="117"/>
      <c r="M97" s="117"/>
      <c r="N97" s="117"/>
      <c r="O97" s="117"/>
      <c r="P97" s="117"/>
      <c r="Q97" s="117"/>
      <c r="R97" s="117"/>
      <c r="S97" s="117"/>
      <c r="T97" s="117"/>
      <c r="U97" s="117"/>
      <c r="V97" s="117"/>
      <c r="W97" s="117"/>
      <c r="X97" s="117"/>
      <c r="Y97" s="117"/>
      <c r="Z97" s="117"/>
      <c r="AA97" s="117"/>
      <c r="AB97" s="50"/>
    </row>
    <row r="98" spans="1:28" ht="15" customHeight="1">
      <c r="A98" s="24">
        <v>13</v>
      </c>
      <c r="B98" s="24"/>
      <c r="C98" s="24"/>
      <c r="D98" s="24"/>
      <c r="E98" s="117"/>
      <c r="F98" s="117"/>
      <c r="G98" s="117"/>
      <c r="H98" s="117"/>
      <c r="I98" s="117"/>
      <c r="J98" s="117"/>
      <c r="K98" s="117"/>
      <c r="L98" s="117"/>
      <c r="M98" s="117"/>
      <c r="N98" s="117"/>
      <c r="O98" s="117"/>
      <c r="P98" s="117"/>
      <c r="Q98" s="117"/>
      <c r="R98" s="117"/>
      <c r="S98" s="117"/>
      <c r="T98" s="117"/>
      <c r="U98" s="117"/>
      <c r="V98" s="117"/>
      <c r="W98" s="117"/>
      <c r="X98" s="117"/>
      <c r="Y98" s="117"/>
      <c r="Z98" s="117"/>
      <c r="AA98" s="117"/>
      <c r="AB98" s="50"/>
    </row>
    <row r="99" spans="1:28" ht="15" customHeight="1">
      <c r="A99" s="24">
        <v>14</v>
      </c>
      <c r="B99" s="24"/>
      <c r="C99" s="24"/>
      <c r="D99" s="24"/>
      <c r="E99" s="117"/>
      <c r="F99" s="117"/>
      <c r="G99" s="117"/>
      <c r="H99" s="117"/>
      <c r="I99" s="117"/>
      <c r="J99" s="117"/>
      <c r="K99" s="117"/>
      <c r="L99" s="117"/>
      <c r="M99" s="117"/>
      <c r="N99" s="117"/>
      <c r="O99" s="117"/>
      <c r="P99" s="117"/>
      <c r="Q99" s="117"/>
      <c r="R99" s="117"/>
      <c r="S99" s="117"/>
      <c r="T99" s="117"/>
      <c r="U99" s="117"/>
      <c r="V99" s="117"/>
      <c r="W99" s="117"/>
      <c r="X99" s="117"/>
      <c r="Y99" s="117"/>
      <c r="Z99" s="117"/>
      <c r="AA99" s="117"/>
      <c r="AB99" s="50"/>
    </row>
    <row r="100" spans="1:28" ht="15" customHeight="1">
      <c r="A100" s="24">
        <v>15</v>
      </c>
      <c r="B100" s="24"/>
      <c r="C100" s="24"/>
      <c r="D100" s="24"/>
      <c r="E100" s="117"/>
      <c r="F100" s="117"/>
      <c r="G100" s="117"/>
      <c r="H100" s="117"/>
      <c r="I100" s="117"/>
      <c r="J100" s="117"/>
      <c r="K100" s="117"/>
      <c r="L100" s="117"/>
      <c r="M100" s="117"/>
      <c r="N100" s="117"/>
      <c r="O100" s="117"/>
      <c r="P100" s="117"/>
      <c r="Q100" s="117"/>
      <c r="R100" s="117"/>
      <c r="S100" s="117"/>
      <c r="T100" s="117"/>
      <c r="U100" s="117"/>
      <c r="V100" s="117"/>
      <c r="W100" s="117"/>
      <c r="X100" s="117"/>
      <c r="Y100" s="117"/>
      <c r="Z100" s="117"/>
      <c r="AA100" s="117"/>
      <c r="AB100" s="50"/>
    </row>
  </sheetData>
  <sheetProtection/>
  <mergeCells count="238">
    <mergeCell ref="T83:U83"/>
    <mergeCell ref="F79:G79"/>
    <mergeCell ref="V83:W83"/>
    <mergeCell ref="Z83:AA83"/>
    <mergeCell ref="S80:T80"/>
    <mergeCell ref="V80:W80"/>
    <mergeCell ref="Z80:AA80"/>
    <mergeCell ref="Z81:AA81"/>
    <mergeCell ref="R82:T82"/>
    <mergeCell ref="R79:T79"/>
    <mergeCell ref="V79:W79"/>
    <mergeCell ref="Z75:AA75"/>
    <mergeCell ref="Y77:AA77"/>
    <mergeCell ref="S75:T75"/>
    <mergeCell ref="V75:W75"/>
    <mergeCell ref="R77:W77"/>
    <mergeCell ref="Z79:AA79"/>
    <mergeCell ref="V82:W82"/>
    <mergeCell ref="Z82:AA82"/>
    <mergeCell ref="R78:T78"/>
    <mergeCell ref="V78:W78"/>
    <mergeCell ref="Z78:AA78"/>
    <mergeCell ref="R73:T73"/>
    <mergeCell ref="V73:W73"/>
    <mergeCell ref="Z73:AA73"/>
    <mergeCell ref="V74:W74"/>
    <mergeCell ref="Z74:AA74"/>
    <mergeCell ref="R74:T74"/>
    <mergeCell ref="Z70:AA70"/>
    <mergeCell ref="R71:W71"/>
    <mergeCell ref="Z71:AA71"/>
    <mergeCell ref="R72:T72"/>
    <mergeCell ref="V72:W72"/>
    <mergeCell ref="Z72:AA72"/>
    <mergeCell ref="R67:T67"/>
    <mergeCell ref="V67:W67"/>
    <mergeCell ref="Z67:AA67"/>
    <mergeCell ref="R68:T68"/>
    <mergeCell ref="V68:W68"/>
    <mergeCell ref="S69:T69"/>
    <mergeCell ref="V69:W69"/>
    <mergeCell ref="Y69:AA69"/>
    <mergeCell ref="Z64:AA64"/>
    <mergeCell ref="R65:W65"/>
    <mergeCell ref="Z65:AA65"/>
    <mergeCell ref="R66:T66"/>
    <mergeCell ref="V66:W66"/>
    <mergeCell ref="Z66:AA66"/>
    <mergeCell ref="R61:W61"/>
    <mergeCell ref="Y61:AA61"/>
    <mergeCell ref="R62:T62"/>
    <mergeCell ref="V62:W62"/>
    <mergeCell ref="Z62:AA62"/>
    <mergeCell ref="S63:T63"/>
    <mergeCell ref="V63:W63"/>
    <mergeCell ref="Z63:AA63"/>
    <mergeCell ref="R57:W57"/>
    <mergeCell ref="Z57:AA57"/>
    <mergeCell ref="R58:T58"/>
    <mergeCell ref="V58:W58"/>
    <mergeCell ref="Z58:AA58"/>
    <mergeCell ref="S59:T59"/>
    <mergeCell ref="V59:W59"/>
    <mergeCell ref="Z59:AA59"/>
    <mergeCell ref="A55:B55"/>
    <mergeCell ref="C55:H55"/>
    <mergeCell ref="V55:W55"/>
    <mergeCell ref="Z55:AA55"/>
    <mergeCell ref="A56:B56"/>
    <mergeCell ref="Z56:AA56"/>
    <mergeCell ref="S55:U55"/>
    <mergeCell ref="V56:W56"/>
    <mergeCell ref="J55:P55"/>
    <mergeCell ref="A53:H53"/>
    <mergeCell ref="J53:P53"/>
    <mergeCell ref="R53:W53"/>
    <mergeCell ref="Y53:AA53"/>
    <mergeCell ref="A54:B54"/>
    <mergeCell ref="R54:U54"/>
    <mergeCell ref="V54:W54"/>
    <mergeCell ref="Z54:AA54"/>
    <mergeCell ref="A50:G51"/>
    <mergeCell ref="J50:K50"/>
    <mergeCell ref="M50:O50"/>
    <mergeCell ref="Q50:S50"/>
    <mergeCell ref="U50:V50"/>
    <mergeCell ref="J51:K51"/>
    <mergeCell ref="M51:O51"/>
    <mergeCell ref="Q51:S51"/>
    <mergeCell ref="B47:E47"/>
    <mergeCell ref="Y47:Z47"/>
    <mergeCell ref="B48:E48"/>
    <mergeCell ref="Y48:Z48"/>
    <mergeCell ref="B49:E49"/>
    <mergeCell ref="Y49:Z49"/>
    <mergeCell ref="B44:E44"/>
    <mergeCell ref="Y44:Z44"/>
    <mergeCell ref="B45:E45"/>
    <mergeCell ref="Y45:Z45"/>
    <mergeCell ref="B46:E46"/>
    <mergeCell ref="Y46:Z46"/>
    <mergeCell ref="B41:E41"/>
    <mergeCell ref="Y41:Z41"/>
    <mergeCell ref="B42:E42"/>
    <mergeCell ref="Y42:Z42"/>
    <mergeCell ref="B43:E43"/>
    <mergeCell ref="B38:E38"/>
    <mergeCell ref="Y38:Z38"/>
    <mergeCell ref="B39:E39"/>
    <mergeCell ref="Y39:Z39"/>
    <mergeCell ref="B40:E40"/>
    <mergeCell ref="Y40:Z40"/>
    <mergeCell ref="B35:E35"/>
    <mergeCell ref="Y35:Z35"/>
    <mergeCell ref="B36:E36"/>
    <mergeCell ref="Y36:Z36"/>
    <mergeCell ref="B37:E37"/>
    <mergeCell ref="Y37:Z37"/>
    <mergeCell ref="B32:E32"/>
    <mergeCell ref="Y32:Z32"/>
    <mergeCell ref="B33:E33"/>
    <mergeCell ref="Y33:Z33"/>
    <mergeCell ref="B34:E34"/>
    <mergeCell ref="Y34:Z34"/>
    <mergeCell ref="B29:E29"/>
    <mergeCell ref="Y29:Z29"/>
    <mergeCell ref="B30:E30"/>
    <mergeCell ref="Y30:Z30"/>
    <mergeCell ref="B31:E31"/>
    <mergeCell ref="Y31:Z31"/>
    <mergeCell ref="B26:E26"/>
    <mergeCell ref="Y26:Z26"/>
    <mergeCell ref="B27:E27"/>
    <mergeCell ref="Y27:Z27"/>
    <mergeCell ref="B28:E28"/>
    <mergeCell ref="B23:E23"/>
    <mergeCell ref="Y23:Z23"/>
    <mergeCell ref="B24:E24"/>
    <mergeCell ref="Y24:Z24"/>
    <mergeCell ref="B25:E25"/>
    <mergeCell ref="Y25:Z25"/>
    <mergeCell ref="Q20:R20"/>
    <mergeCell ref="Y20:AA20"/>
    <mergeCell ref="B21:E21"/>
    <mergeCell ref="B22:E22"/>
    <mergeCell ref="Y22:Z22"/>
    <mergeCell ref="B19:E20"/>
    <mergeCell ref="F19:G20"/>
    <mergeCell ref="H19:L19"/>
    <mergeCell ref="M19:P19"/>
    <mergeCell ref="Q19:T19"/>
    <mergeCell ref="U19:X19"/>
    <mergeCell ref="H20:I20"/>
    <mergeCell ref="M20:N20"/>
    <mergeCell ref="P15:R15"/>
    <mergeCell ref="A16:B16"/>
    <mergeCell ref="D16:F16"/>
    <mergeCell ref="H16:I16"/>
    <mergeCell ref="K16:N16"/>
    <mergeCell ref="P16:R16"/>
    <mergeCell ref="A14:B14"/>
    <mergeCell ref="D14:F14"/>
    <mergeCell ref="H14:I14"/>
    <mergeCell ref="K14:N14"/>
    <mergeCell ref="P14:R14"/>
    <mergeCell ref="T14:AA16"/>
    <mergeCell ref="A15:B15"/>
    <mergeCell ref="D15:F15"/>
    <mergeCell ref="H15:I15"/>
    <mergeCell ref="K15:N15"/>
    <mergeCell ref="X12:AA12"/>
    <mergeCell ref="A11:B11"/>
    <mergeCell ref="D11:F11"/>
    <mergeCell ref="A13:B13"/>
    <mergeCell ref="D13:F13"/>
    <mergeCell ref="H13:I13"/>
    <mergeCell ref="K13:N13"/>
    <mergeCell ref="P13:R13"/>
    <mergeCell ref="T13:AA13"/>
    <mergeCell ref="A12:B12"/>
    <mergeCell ref="D12:F12"/>
    <mergeCell ref="H12:I12"/>
    <mergeCell ref="K12:N12"/>
    <mergeCell ref="P12:R12"/>
    <mergeCell ref="T12:V12"/>
    <mergeCell ref="A10:B10"/>
    <mergeCell ref="D10:F10"/>
    <mergeCell ref="H10:I10"/>
    <mergeCell ref="K10:N10"/>
    <mergeCell ref="P10:R10"/>
    <mergeCell ref="P9:R9"/>
    <mergeCell ref="X11:AA11"/>
    <mergeCell ref="T9:V9"/>
    <mergeCell ref="H11:I11"/>
    <mergeCell ref="K11:N11"/>
    <mergeCell ref="P11:R11"/>
    <mergeCell ref="T11:U11"/>
    <mergeCell ref="X9:AA9"/>
    <mergeCell ref="T8:V8"/>
    <mergeCell ref="X8:AA8"/>
    <mergeCell ref="A7:B7"/>
    <mergeCell ref="D7:F7"/>
    <mergeCell ref="T10:V10"/>
    <mergeCell ref="X10:AA10"/>
    <mergeCell ref="A9:B9"/>
    <mergeCell ref="D9:F9"/>
    <mergeCell ref="H9:I9"/>
    <mergeCell ref="K9:N9"/>
    <mergeCell ref="K6:N6"/>
    <mergeCell ref="P6:R6"/>
    <mergeCell ref="T6:V6"/>
    <mergeCell ref="X6:AA6"/>
    <mergeCell ref="X7:AA7"/>
    <mergeCell ref="A8:B8"/>
    <mergeCell ref="D8:F8"/>
    <mergeCell ref="H8:I8"/>
    <mergeCell ref="K8:N8"/>
    <mergeCell ref="P8:R8"/>
    <mergeCell ref="V84:W84"/>
    <mergeCell ref="AN2:AX2"/>
    <mergeCell ref="A4:C4"/>
    <mergeCell ref="D4:F4"/>
    <mergeCell ref="K5:N5"/>
    <mergeCell ref="P5:R5"/>
    <mergeCell ref="H7:I7"/>
    <mergeCell ref="K7:N7"/>
    <mergeCell ref="P7:R7"/>
    <mergeCell ref="T7:V7"/>
    <mergeCell ref="A81:B81"/>
    <mergeCell ref="A1:C1"/>
    <mergeCell ref="D1:F1"/>
    <mergeCell ref="A2:C2"/>
    <mergeCell ref="D2:E2"/>
    <mergeCell ref="A3:AA3"/>
    <mergeCell ref="D5:F5"/>
    <mergeCell ref="T5:V5"/>
    <mergeCell ref="X5:AA5"/>
    <mergeCell ref="H1:AA2"/>
  </mergeCells>
  <conditionalFormatting sqref="AB49 AA22:AA49 Z28 F22:X49 P50:P51 T50:T51 X50:X51">
    <cfRule type="expression" priority="132" dxfId="47" stopIfTrue="1">
      <formula>#REF!&gt;0</formula>
    </cfRule>
    <cfRule type="expression" priority="133" dxfId="47" stopIfTrue="1">
      <formula>#REF!&lt;0</formula>
    </cfRule>
  </conditionalFormatting>
  <conditionalFormatting sqref="Y19 A19">
    <cfRule type="expression" priority="130" dxfId="47" stopIfTrue="1">
      <formula>#REF!&gt;0</formula>
    </cfRule>
    <cfRule type="expression" priority="131" dxfId="47" stopIfTrue="1">
      <formula>#REF!&lt;0</formula>
    </cfRule>
  </conditionalFormatting>
  <conditionalFormatting sqref="P50:P51 T50:T51 X50:X51">
    <cfRule type="expression" priority="28" dxfId="47" stopIfTrue="1">
      <formula>#REF!&gt;0</formula>
    </cfRule>
    <cfRule type="expression" priority="29" dxfId="47" stopIfTrue="1">
      <formula>#REF!&lt;0</formula>
    </cfRule>
  </conditionalFormatting>
  <conditionalFormatting sqref="A1:G2">
    <cfRule type="expression" priority="26" dxfId="2" stopIfTrue="1">
      <formula>$AW$11&lt;&gt;0</formula>
    </cfRule>
  </conditionalFormatting>
  <conditionalFormatting sqref="V55">
    <cfRule type="expression" priority="21" dxfId="47" stopIfTrue="1">
      <formula>#REF!&gt;0</formula>
    </cfRule>
    <cfRule type="expression" priority="22" dxfId="47" stopIfTrue="1">
      <formula>#REF!&lt;0</formula>
    </cfRule>
  </conditionalFormatting>
  <conditionalFormatting sqref="V83">
    <cfRule type="cellIs" priority="18" dxfId="2" operator="notEqual" stopIfTrue="1">
      <formula>$V$82</formula>
    </cfRule>
    <cfRule type="cellIs" priority="19" dxfId="1" operator="notEqual" stopIfTrue="1">
      <formula>$V$82</formula>
    </cfRule>
    <cfRule type="cellIs" priority="20" dxfId="0" operator="equal" stopIfTrue="1">
      <formula>$V$82</formula>
    </cfRule>
  </conditionalFormatting>
  <conditionalFormatting sqref="V55:W55">
    <cfRule type="cellIs" priority="17" dxfId="2" operator="notEqual" stopIfTrue="1">
      <formula>$V$54</formula>
    </cfRule>
    <cfRule type="cellIs" priority="65535" dxfId="0" operator="equal" stopIfTrue="1">
      <formula>$V$54</formula>
    </cfRule>
  </conditionalFormatting>
  <conditionalFormatting sqref="U72:V72 U66:U69 V66:V68 U78:U80 V78:V79">
    <cfRule type="cellIs" priority="23" dxfId="49" operator="equal" stopIfTrue="1">
      <formula>$AN$11</formula>
    </cfRule>
  </conditionalFormatting>
  <conditionalFormatting sqref="U68:V68 U62:V63">
    <cfRule type="cellIs" priority="24" dxfId="49" operator="equal" stopIfTrue="1">
      <formula>$AN$12</formula>
    </cfRule>
  </conditionalFormatting>
  <conditionalFormatting sqref="V83">
    <cfRule type="cellIs" priority="14" dxfId="2" operator="notEqual" stopIfTrue="1">
      <formula>$V$82</formula>
    </cfRule>
    <cfRule type="cellIs" priority="15" dxfId="1" operator="notEqual" stopIfTrue="1">
      <formula>$V$82</formula>
    </cfRule>
    <cfRule type="cellIs" priority="16" dxfId="0" operator="equal" stopIfTrue="1">
      <formula>$V$82</formula>
    </cfRule>
  </conditionalFormatting>
  <conditionalFormatting sqref="V55">
    <cfRule type="expression" priority="12" dxfId="47" stopIfTrue="1">
      <formula>#REF!&gt;0</formula>
    </cfRule>
    <cfRule type="expression" priority="13" dxfId="47" stopIfTrue="1">
      <formula>#REF!&lt;0</formula>
    </cfRule>
  </conditionalFormatting>
  <conditionalFormatting sqref="V55:W55">
    <cfRule type="cellIs" priority="10" dxfId="2" operator="notEqual" stopIfTrue="1">
      <formula>$V$54</formula>
    </cfRule>
    <cfRule type="cellIs" priority="11" dxfId="0" operator="equal" stopIfTrue="1">
      <formula>$V$54</formula>
    </cfRule>
  </conditionalFormatting>
  <conditionalFormatting sqref="V55">
    <cfRule type="expression" priority="8" dxfId="47" stopIfTrue="1">
      <formula>#REF!&gt;0</formula>
    </cfRule>
    <cfRule type="expression" priority="9" dxfId="47" stopIfTrue="1">
      <formula>#REF!&lt;0</formula>
    </cfRule>
  </conditionalFormatting>
  <conditionalFormatting sqref="V83">
    <cfRule type="cellIs" priority="5" dxfId="2" operator="notEqual" stopIfTrue="1">
      <formula>$V$82</formula>
    </cfRule>
    <cfRule type="cellIs" priority="6" dxfId="1" operator="notEqual" stopIfTrue="1">
      <formula>$V$82</formula>
    </cfRule>
    <cfRule type="cellIs" priority="7" dxfId="0" operator="equal" stopIfTrue="1">
      <formula>$V$82</formula>
    </cfRule>
  </conditionalFormatting>
  <conditionalFormatting sqref="V55:W55">
    <cfRule type="cellIs" priority="3" dxfId="2" operator="notEqual" stopIfTrue="1">
      <formula>$V$54</formula>
    </cfRule>
    <cfRule type="cellIs" priority="4" dxfId="0" operator="equal" stopIfTrue="1">
      <formula>$V$54</formula>
    </cfRule>
  </conditionalFormatting>
  <conditionalFormatting sqref="U72:V72 U66:U69 V66:V68 U78:V80">
    <cfRule type="cellIs" priority="2" dxfId="49" operator="equal" stopIfTrue="1">
      <formula>$AN$11</formula>
    </cfRule>
  </conditionalFormatting>
  <conditionalFormatting sqref="U68:V68 U62:V63">
    <cfRule type="cellIs" priority="1" dxfId="49" operator="equal" stopIfTrue="1">
      <formula>$AN$12</formula>
    </cfRule>
  </conditionalFormatting>
  <dataValidations count="6">
    <dataValidation type="list" allowBlank="1" showInputMessage="1" showErrorMessage="1" sqref="D12">
      <formula1>$AN$3:$AN$4</formula1>
    </dataValidation>
    <dataValidation type="list" allowBlank="1" showInputMessage="1" showErrorMessage="1" sqref="P16">
      <formula1>$AS$3:$AS$8</formula1>
    </dataValidation>
    <dataValidation type="list" allowBlank="1" showInputMessage="1" showErrorMessage="1" sqref="P10">
      <formula1>$AN$6:$AN$9</formula1>
    </dataValidation>
    <dataValidation type="list" allowBlank="1" showInputMessage="1" showErrorMessage="1" sqref="P12">
      <formula1>$AP$6:$AP$8</formula1>
    </dataValidation>
    <dataValidation type="list" allowBlank="1" showInputMessage="1" showErrorMessage="1" sqref="P14">
      <formula1>$AW$3:$AW$9</formula1>
    </dataValidation>
    <dataValidation type="list" allowBlank="1" showInputMessage="1" showErrorMessage="1" sqref="T12 W12:X12">
      <formula1>$AL$3:$AL$4</formula1>
    </dataValidation>
  </dataValidations>
  <hyperlinks>
    <hyperlink ref="J55" r:id="rId1" display="http://www.nww.usace.army.mil/html/OFFICES/Ed/C/ep_current.asp#reg8"/>
    <hyperlink ref="C55" r:id="rId2" display="http://www.wdol.gov/dba.aspx#14"/>
  </hyperlinks>
  <printOptions horizontalCentered="1"/>
  <pageMargins left="0.3" right="0.17" top="0.02" bottom="0.52" header="0.27" footer="0.3"/>
  <pageSetup horizontalDpi="600" verticalDpi="600" orientation="landscape" paperSize="3" scale="59" r:id="rId5"/>
  <headerFooter alignWithMargins="0">
    <oddFooter>&amp;L&amp;D&amp;T&amp;CPage &amp;P of &amp;N</oddFooter>
  </headerFooter>
  <rowBreaks count="1" manualBreakCount="1">
    <brk id="84" max="25" man="1"/>
  </rowBreaks>
  <legacyDrawing r:id="rId4"/>
</worksheet>
</file>

<file path=xl/worksheets/sheet9.xml><?xml version="1.0" encoding="utf-8"?>
<worksheet xmlns="http://schemas.openxmlformats.org/spreadsheetml/2006/main" xmlns:r="http://schemas.openxmlformats.org/officeDocument/2006/relationships">
  <sheetPr>
    <tabColor rgb="FFFFFF00"/>
  </sheetPr>
  <dimension ref="A1:AX100"/>
  <sheetViews>
    <sheetView zoomScale="67" zoomScaleNormal="67" workbookViewId="0" topLeftCell="A1">
      <pane xSplit="7" ySplit="2" topLeftCell="I3" activePane="bottomRight" state="frozen"/>
      <selection pane="topLeft" activeCell="V82" sqref="V82:W83"/>
      <selection pane="topRight" activeCell="V82" sqref="V82:W83"/>
      <selection pane="bottomLeft" activeCell="V82" sqref="V82:W83"/>
      <selection pane="bottomRight" activeCell="A3" sqref="A3:AA3"/>
    </sheetView>
  </sheetViews>
  <sheetFormatPr defaultColWidth="9.140625" defaultRowHeight="12.75"/>
  <cols>
    <col min="1" max="1" width="8.421875" style="1" customWidth="1"/>
    <col min="2" max="8" width="10.7109375" style="1" customWidth="1"/>
    <col min="9" max="9" width="5.7109375" style="1" customWidth="1"/>
    <col min="10" max="11" width="10.7109375" style="1" customWidth="1"/>
    <col min="12" max="12" width="11.7109375" style="1" customWidth="1"/>
    <col min="13" max="13" width="10.7109375" style="1" customWidth="1"/>
    <col min="14" max="14" width="5.7109375" style="1" customWidth="1"/>
    <col min="15" max="15" width="10.7109375" style="1" customWidth="1"/>
    <col min="16" max="16" width="11.7109375" style="1" customWidth="1"/>
    <col min="17" max="17" width="10.7109375" style="1" customWidth="1"/>
    <col min="18" max="18" width="5.7109375" style="1" customWidth="1"/>
    <col min="19" max="19" width="10.7109375" style="1" customWidth="1"/>
    <col min="20" max="21" width="11.7109375" style="1" customWidth="1"/>
    <col min="22" max="23" width="10.7109375" style="1" customWidth="1"/>
    <col min="24" max="24" width="14.421875" style="1" customWidth="1"/>
    <col min="25" max="25" width="5.7109375" style="1" customWidth="1"/>
    <col min="26" max="26" width="9.7109375" style="1" customWidth="1"/>
    <col min="27" max="27" width="5.7109375" style="1" customWidth="1"/>
    <col min="28" max="28" width="11.00390625" style="1" customWidth="1"/>
    <col min="29" max="29" width="11.7109375" style="1" customWidth="1"/>
    <col min="30" max="33" width="9.140625" style="1" customWidth="1"/>
    <col min="34" max="34" width="12.00390625" style="1" customWidth="1"/>
    <col min="35" max="49" width="9.140625" style="1" customWidth="1"/>
    <col min="50" max="50" width="13.00390625" style="1" customWidth="1"/>
    <col min="51" max="16384" width="9.140625" style="1" customWidth="1"/>
  </cols>
  <sheetData>
    <row r="1" spans="1:27" ht="30" customHeight="1" thickBot="1">
      <c r="A1" s="205" t="s">
        <v>3</v>
      </c>
      <c r="B1" s="206"/>
      <c r="C1" s="207"/>
      <c r="D1" s="202">
        <f>+V82</f>
        <v>0</v>
      </c>
      <c r="E1" s="203"/>
      <c r="F1" s="204"/>
      <c r="G1" s="168" t="s">
        <v>127</v>
      </c>
      <c r="H1" s="232" t="s">
        <v>179</v>
      </c>
      <c r="I1" s="232"/>
      <c r="J1" s="232"/>
      <c r="K1" s="232"/>
      <c r="L1" s="232"/>
      <c r="M1" s="232"/>
      <c r="N1" s="232"/>
      <c r="O1" s="232"/>
      <c r="P1" s="232"/>
      <c r="Q1" s="232"/>
      <c r="R1" s="232"/>
      <c r="S1" s="232"/>
      <c r="T1" s="232"/>
      <c r="U1" s="232"/>
      <c r="V1" s="232"/>
      <c r="W1" s="232"/>
      <c r="X1" s="232"/>
      <c r="Y1" s="232"/>
      <c r="Z1" s="232"/>
      <c r="AA1" s="233"/>
    </row>
    <row r="2" spans="1:50" ht="23.25" customHeight="1" thickBot="1">
      <c r="A2" s="199" t="s">
        <v>104</v>
      </c>
      <c r="B2" s="200"/>
      <c r="C2" s="201"/>
      <c r="D2" s="214">
        <f>+'Item 1 '!D2:E2</f>
        <v>40660</v>
      </c>
      <c r="E2" s="215"/>
      <c r="F2" s="189" t="s">
        <v>201</v>
      </c>
      <c r="G2" s="188">
        <f>+'Item 1 '!G2</f>
        <v>0</v>
      </c>
      <c r="H2" s="234"/>
      <c r="I2" s="234"/>
      <c r="J2" s="234"/>
      <c r="K2" s="234"/>
      <c r="L2" s="234"/>
      <c r="M2" s="234"/>
      <c r="N2" s="234"/>
      <c r="O2" s="234"/>
      <c r="P2" s="234"/>
      <c r="Q2" s="234"/>
      <c r="R2" s="234"/>
      <c r="S2" s="234"/>
      <c r="T2" s="234"/>
      <c r="U2" s="234"/>
      <c r="V2" s="234"/>
      <c r="W2" s="234"/>
      <c r="X2" s="234"/>
      <c r="Y2" s="234"/>
      <c r="Z2" s="234"/>
      <c r="AA2" s="235"/>
      <c r="AN2" s="224" t="s">
        <v>58</v>
      </c>
      <c r="AO2" s="225"/>
      <c r="AP2" s="225"/>
      <c r="AQ2" s="225"/>
      <c r="AR2" s="225"/>
      <c r="AS2" s="225"/>
      <c r="AT2" s="225"/>
      <c r="AU2" s="225"/>
      <c r="AV2" s="225"/>
      <c r="AW2" s="225"/>
      <c r="AX2" s="226"/>
    </row>
    <row r="3" spans="1:50" ht="18" customHeight="1" thickBot="1">
      <c r="A3" s="208" t="s">
        <v>167</v>
      </c>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10"/>
      <c r="AN3" s="38" t="s">
        <v>35</v>
      </c>
      <c r="AO3" s="39"/>
      <c r="AP3" s="39" t="s">
        <v>27</v>
      </c>
      <c r="AQ3" s="40"/>
      <c r="AR3" s="3"/>
      <c r="AS3" s="38" t="s">
        <v>30</v>
      </c>
      <c r="AT3" s="39"/>
      <c r="AU3" s="40"/>
      <c r="AV3" s="3"/>
      <c r="AW3" s="38" t="s">
        <v>30</v>
      </c>
      <c r="AX3" s="40"/>
    </row>
    <row r="4" spans="1:50" ht="14.25" customHeight="1" thickBot="1">
      <c r="A4" s="216" t="s">
        <v>126</v>
      </c>
      <c r="B4" s="217"/>
      <c r="C4" s="218"/>
      <c r="D4" s="219">
        <f>IF(D5=0,0,D1/D5)</f>
        <v>0</v>
      </c>
      <c r="E4" s="220"/>
      <c r="F4" s="220"/>
      <c r="G4" s="169" t="str">
        <f>+G5</f>
        <v>LS</v>
      </c>
      <c r="H4" s="119"/>
      <c r="I4" s="119"/>
      <c r="J4" s="3"/>
      <c r="K4" s="3"/>
      <c r="AB4" s="13"/>
      <c r="AN4" s="41" t="s">
        <v>36</v>
      </c>
      <c r="AO4" s="42"/>
      <c r="AP4" s="42" t="s">
        <v>28</v>
      </c>
      <c r="AQ4" s="43"/>
      <c r="AR4" s="3"/>
      <c r="AS4" s="41" t="s">
        <v>60</v>
      </c>
      <c r="AT4" s="42"/>
      <c r="AU4" s="43"/>
      <c r="AV4" s="3"/>
      <c r="AW4" s="41" t="s">
        <v>70</v>
      </c>
      <c r="AX4" s="43"/>
    </row>
    <row r="5" spans="1:50" ht="14.25" customHeight="1" thickBot="1">
      <c r="A5" s="185" t="s">
        <v>128</v>
      </c>
      <c r="B5" s="186"/>
      <c r="C5" s="187"/>
      <c r="D5" s="211">
        <v>1</v>
      </c>
      <c r="E5" s="212"/>
      <c r="F5" s="213"/>
      <c r="G5" s="170" t="s">
        <v>127</v>
      </c>
      <c r="H5" s="190"/>
      <c r="I5" s="191"/>
      <c r="J5" s="27"/>
      <c r="K5" s="227" t="s">
        <v>102</v>
      </c>
      <c r="L5" s="227"/>
      <c r="M5" s="227"/>
      <c r="N5" s="227"/>
      <c r="O5" s="3"/>
      <c r="P5" s="227" t="s">
        <v>42</v>
      </c>
      <c r="Q5" s="227"/>
      <c r="R5" s="227"/>
      <c r="T5" s="227" t="s">
        <v>16</v>
      </c>
      <c r="U5" s="227"/>
      <c r="V5" s="227"/>
      <c r="X5" s="228" t="s">
        <v>122</v>
      </c>
      <c r="Y5" s="228"/>
      <c r="Z5" s="228"/>
      <c r="AA5" s="228"/>
      <c r="AB5" s="13"/>
      <c r="AN5" s="41"/>
      <c r="AO5" s="42"/>
      <c r="AP5" s="42"/>
      <c r="AQ5" s="43"/>
      <c r="AR5" s="3"/>
      <c r="AS5" s="41" t="s">
        <v>61</v>
      </c>
      <c r="AT5" s="42"/>
      <c r="AU5" s="43"/>
      <c r="AV5" s="3"/>
      <c r="AW5" s="41" t="s">
        <v>71</v>
      </c>
      <c r="AX5" s="43"/>
    </row>
    <row r="6" spans="8:50" ht="14.25" customHeight="1">
      <c r="H6" s="160"/>
      <c r="I6" s="160"/>
      <c r="J6" s="27"/>
      <c r="K6" s="229">
        <f>+'Item 1 '!K6:N6</f>
        <v>0</v>
      </c>
      <c r="L6" s="230"/>
      <c r="M6" s="230"/>
      <c r="N6" s="231"/>
      <c r="P6" s="229"/>
      <c r="Q6" s="230"/>
      <c r="R6" s="231"/>
      <c r="T6" s="221">
        <f>+'Item 1 '!T6:V6</f>
        <v>0</v>
      </c>
      <c r="U6" s="222"/>
      <c r="V6" s="223"/>
      <c r="X6" s="221">
        <f>+'Item 1 '!X6:AA6</f>
        <v>0</v>
      </c>
      <c r="Y6" s="222"/>
      <c r="Z6" s="222"/>
      <c r="AA6" s="223"/>
      <c r="AB6" s="13"/>
      <c r="AN6" s="41" t="s">
        <v>43</v>
      </c>
      <c r="AO6" s="42"/>
      <c r="AP6" s="42" t="s">
        <v>47</v>
      </c>
      <c r="AQ6" s="43"/>
      <c r="AR6" s="3"/>
      <c r="AS6" s="41" t="s">
        <v>62</v>
      </c>
      <c r="AT6" s="42"/>
      <c r="AU6" s="43"/>
      <c r="AV6" s="3"/>
      <c r="AW6" s="41" t="s">
        <v>69</v>
      </c>
      <c r="AX6" s="43"/>
    </row>
    <row r="7" spans="1:50" ht="15" customHeight="1">
      <c r="A7" s="227" t="s">
        <v>105</v>
      </c>
      <c r="B7" s="227"/>
      <c r="D7" s="227" t="s">
        <v>111</v>
      </c>
      <c r="E7" s="227"/>
      <c r="F7" s="227"/>
      <c r="H7" s="236" t="s">
        <v>103</v>
      </c>
      <c r="I7" s="236"/>
      <c r="J7" s="27"/>
      <c r="K7" s="237" t="s">
        <v>106</v>
      </c>
      <c r="L7" s="237"/>
      <c r="M7" s="237"/>
      <c r="N7" s="237"/>
      <c r="P7" s="237" t="s">
        <v>31</v>
      </c>
      <c r="Q7" s="237"/>
      <c r="R7" s="237"/>
      <c r="T7" s="237" t="s">
        <v>17</v>
      </c>
      <c r="U7" s="237"/>
      <c r="V7" s="237"/>
      <c r="X7" s="239" t="s">
        <v>121</v>
      </c>
      <c r="Y7" s="239"/>
      <c r="Z7" s="239"/>
      <c r="AA7" s="239"/>
      <c r="AB7" s="13"/>
      <c r="AN7" s="41" t="s">
        <v>44</v>
      </c>
      <c r="AO7" s="42"/>
      <c r="AP7" s="42" t="s">
        <v>46</v>
      </c>
      <c r="AQ7" s="43"/>
      <c r="AR7" s="3"/>
      <c r="AS7" s="41" t="s">
        <v>63</v>
      </c>
      <c r="AT7" s="42"/>
      <c r="AU7" s="43"/>
      <c r="AV7" s="3"/>
      <c r="AW7" s="41" t="s">
        <v>68</v>
      </c>
      <c r="AX7" s="43"/>
    </row>
    <row r="8" spans="1:50" ht="15" customHeight="1" thickBot="1">
      <c r="A8" s="240">
        <f>+'Item 1 '!A8:B8</f>
        <v>0</v>
      </c>
      <c r="B8" s="241"/>
      <c r="D8" s="229">
        <f>+'Item 1 '!D8:F8</f>
        <v>0</v>
      </c>
      <c r="E8" s="230"/>
      <c r="F8" s="231"/>
      <c r="H8" s="240">
        <f>+'Item 1 '!H8:I8</f>
        <v>0</v>
      </c>
      <c r="I8" s="241"/>
      <c r="J8" s="27"/>
      <c r="K8" s="229">
        <f>+'Item 1 '!K8:N8</f>
        <v>0</v>
      </c>
      <c r="L8" s="230"/>
      <c r="M8" s="230"/>
      <c r="N8" s="231"/>
      <c r="P8" s="229"/>
      <c r="Q8" s="230"/>
      <c r="R8" s="231"/>
      <c r="T8" s="221">
        <f>+'Item 1 '!T8:V8</f>
        <v>0</v>
      </c>
      <c r="U8" s="222"/>
      <c r="V8" s="223"/>
      <c r="X8" s="221">
        <f>+'Item 1 '!X8:AA8</f>
        <v>0</v>
      </c>
      <c r="Y8" s="222"/>
      <c r="Z8" s="222"/>
      <c r="AA8" s="223"/>
      <c r="AB8" s="13"/>
      <c r="AN8" s="41" t="s">
        <v>45</v>
      </c>
      <c r="AO8" s="42"/>
      <c r="AP8" s="42" t="s">
        <v>48</v>
      </c>
      <c r="AQ8" s="43"/>
      <c r="AR8" s="3"/>
      <c r="AS8" s="44" t="s">
        <v>64</v>
      </c>
      <c r="AT8" s="45"/>
      <c r="AU8" s="46"/>
      <c r="AV8" s="3"/>
      <c r="AW8" s="41" t="s">
        <v>72</v>
      </c>
      <c r="AX8" s="43"/>
    </row>
    <row r="9" spans="1:50" ht="15" customHeight="1" thickBot="1">
      <c r="A9" s="227" t="s">
        <v>66</v>
      </c>
      <c r="B9" s="227"/>
      <c r="D9" s="237" t="s">
        <v>124</v>
      </c>
      <c r="E9" s="237"/>
      <c r="F9" s="237"/>
      <c r="H9" s="238" t="s">
        <v>125</v>
      </c>
      <c r="I9" s="238"/>
      <c r="J9" s="3"/>
      <c r="K9" s="237" t="s">
        <v>120</v>
      </c>
      <c r="L9" s="237"/>
      <c r="M9" s="237"/>
      <c r="N9" s="237"/>
      <c r="P9" s="237" t="s">
        <v>39</v>
      </c>
      <c r="Q9" s="237"/>
      <c r="R9" s="237"/>
      <c r="T9" s="237" t="s">
        <v>18</v>
      </c>
      <c r="U9" s="237"/>
      <c r="V9" s="237"/>
      <c r="X9" s="237" t="s">
        <v>41</v>
      </c>
      <c r="Y9" s="237"/>
      <c r="Z9" s="237"/>
      <c r="AA9" s="237"/>
      <c r="AB9" s="13"/>
      <c r="AN9" s="41" t="s">
        <v>30</v>
      </c>
      <c r="AO9" s="42"/>
      <c r="AP9" s="42"/>
      <c r="AQ9" s="43"/>
      <c r="AR9" s="3"/>
      <c r="AS9" s="3"/>
      <c r="AT9" s="3"/>
      <c r="AU9" s="3"/>
      <c r="AV9" s="3"/>
      <c r="AW9" s="44" t="s">
        <v>73</v>
      </c>
      <c r="AX9" s="46"/>
    </row>
    <row r="10" spans="1:50" ht="15" customHeight="1" thickBot="1">
      <c r="A10" s="240">
        <f>+'Item 1 '!A10:B10</f>
        <v>0</v>
      </c>
      <c r="B10" s="241"/>
      <c r="D10" s="229">
        <f>+'Item 1 '!D10:F10</f>
        <v>0</v>
      </c>
      <c r="E10" s="230"/>
      <c r="F10" s="231"/>
      <c r="H10" s="240">
        <v>9</v>
      </c>
      <c r="I10" s="241"/>
      <c r="J10" s="3"/>
      <c r="K10" s="229">
        <f>+'Item 1 '!K10:N10</f>
        <v>0</v>
      </c>
      <c r="L10" s="230"/>
      <c r="M10" s="230"/>
      <c r="N10" s="231"/>
      <c r="P10" s="229" t="s">
        <v>30</v>
      </c>
      <c r="Q10" s="230"/>
      <c r="R10" s="231"/>
      <c r="T10" s="221">
        <f>+'Item 1 '!T10:V10</f>
        <v>0</v>
      </c>
      <c r="U10" s="222"/>
      <c r="V10" s="223"/>
      <c r="X10" s="221">
        <f>+'Item 1 '!X10:AA10</f>
        <v>0</v>
      </c>
      <c r="Y10" s="222"/>
      <c r="Z10" s="222"/>
      <c r="AA10" s="223"/>
      <c r="AB10" s="13"/>
      <c r="AN10" s="41"/>
      <c r="AO10" s="42"/>
      <c r="AP10" s="42"/>
      <c r="AQ10" s="43"/>
      <c r="AR10" s="3"/>
      <c r="AS10" s="3"/>
      <c r="AT10" s="3"/>
      <c r="AU10" s="3"/>
      <c r="AV10" s="3"/>
      <c r="AW10" s="3"/>
      <c r="AX10" s="10"/>
    </row>
    <row r="11" spans="1:50" ht="15" customHeight="1" thickBot="1">
      <c r="A11" s="237" t="s">
        <v>34</v>
      </c>
      <c r="B11" s="237"/>
      <c r="D11" s="237" t="s">
        <v>37</v>
      </c>
      <c r="E11" s="237"/>
      <c r="F11" s="237"/>
      <c r="H11" s="238" t="s">
        <v>52</v>
      </c>
      <c r="I11" s="238"/>
      <c r="K11" s="237" t="s">
        <v>107</v>
      </c>
      <c r="L11" s="237"/>
      <c r="M11" s="237"/>
      <c r="N11" s="237"/>
      <c r="P11" s="237" t="s">
        <v>40</v>
      </c>
      <c r="Q11" s="237"/>
      <c r="R11" s="237"/>
      <c r="T11" s="237" t="s">
        <v>78</v>
      </c>
      <c r="U11" s="237"/>
      <c r="W11" s="111" t="s">
        <v>131</v>
      </c>
      <c r="X11" s="237" t="s">
        <v>79</v>
      </c>
      <c r="Y11" s="237"/>
      <c r="Z11" s="237"/>
      <c r="AA11" s="237"/>
      <c r="AB11" s="13"/>
      <c r="AN11" s="41" t="b">
        <f>IF(K10="Subcontractor",0)</f>
        <v>0</v>
      </c>
      <c r="AO11" s="42" t="s">
        <v>56</v>
      </c>
      <c r="AP11" s="42"/>
      <c r="AQ11" s="43"/>
      <c r="AR11" s="3"/>
      <c r="AS11" s="48" t="s">
        <v>74</v>
      </c>
      <c r="AT11" s="3"/>
      <c r="AU11" s="48">
        <f>V82-X50</f>
        <v>-1E-06</v>
      </c>
      <c r="AV11" s="3"/>
      <c r="AW11" s="178">
        <f>+V56</f>
        <v>0</v>
      </c>
      <c r="AX11" s="10"/>
    </row>
    <row r="12" spans="1:50" ht="15" customHeight="1" thickBot="1">
      <c r="A12" s="229">
        <f>+'Item 1 '!A12:B12</f>
        <v>0</v>
      </c>
      <c r="B12" s="231"/>
      <c r="D12" s="229" t="str">
        <f>+'Item 1 '!D12:F12</f>
        <v>No</v>
      </c>
      <c r="E12" s="230"/>
      <c r="F12" s="231"/>
      <c r="H12" s="240">
        <f>+'Item 1 '!H12:I12</f>
        <v>0</v>
      </c>
      <c r="I12" s="241"/>
      <c r="K12" s="229">
        <f>+'Item 1 '!K12:N12</f>
        <v>0</v>
      </c>
      <c r="L12" s="230"/>
      <c r="M12" s="230"/>
      <c r="N12" s="231"/>
      <c r="P12" s="229" t="s">
        <v>47</v>
      </c>
      <c r="Q12" s="230"/>
      <c r="R12" s="231"/>
      <c r="T12" s="221" t="str">
        <f>+'Item 1 '!T12:V12</f>
        <v>No</v>
      </c>
      <c r="U12" s="222"/>
      <c r="V12" s="223"/>
      <c r="W12" s="172" t="str">
        <f>+'Item 1 '!W12</f>
        <v>Yes</v>
      </c>
      <c r="X12" s="229" t="str">
        <f>+'Item 1 '!X12:AA12</f>
        <v>No</v>
      </c>
      <c r="Y12" s="230"/>
      <c r="Z12" s="230"/>
      <c r="AA12" s="231"/>
      <c r="AB12" s="13"/>
      <c r="AN12" s="44">
        <f>IF(D12="No",0)</f>
        <v>0</v>
      </c>
      <c r="AO12" s="45" t="s">
        <v>57</v>
      </c>
      <c r="AP12" s="45"/>
      <c r="AQ12" s="46"/>
      <c r="AR12" s="12"/>
      <c r="AS12" s="49" t="s">
        <v>75</v>
      </c>
      <c r="AT12" s="12"/>
      <c r="AU12" s="49">
        <f>AU11/X50</f>
        <v>-1</v>
      </c>
      <c r="AV12" s="12"/>
      <c r="AW12" s="12"/>
      <c r="AX12" s="90"/>
    </row>
    <row r="13" spans="1:28" ht="15" customHeight="1">
      <c r="A13" s="237" t="s">
        <v>33</v>
      </c>
      <c r="B13" s="237"/>
      <c r="D13" s="237" t="s">
        <v>53</v>
      </c>
      <c r="E13" s="237"/>
      <c r="F13" s="237"/>
      <c r="H13" s="237" t="s">
        <v>76</v>
      </c>
      <c r="I13" s="237"/>
      <c r="K13" s="237" t="s">
        <v>108</v>
      </c>
      <c r="L13" s="237"/>
      <c r="M13" s="237"/>
      <c r="N13" s="237"/>
      <c r="P13" s="237" t="s">
        <v>67</v>
      </c>
      <c r="Q13" s="237"/>
      <c r="R13" s="237"/>
      <c r="T13" s="227" t="s">
        <v>38</v>
      </c>
      <c r="U13" s="227"/>
      <c r="V13" s="227"/>
      <c r="W13" s="227"/>
      <c r="X13" s="227"/>
      <c r="Y13" s="227"/>
      <c r="Z13" s="227"/>
      <c r="AA13" s="227"/>
      <c r="AB13" s="13"/>
    </row>
    <row r="14" spans="1:28" ht="15" customHeight="1">
      <c r="A14" s="229">
        <f>+'Item 1 '!A14:B14</f>
        <v>0</v>
      </c>
      <c r="B14" s="231"/>
      <c r="D14" s="229">
        <f>+'Item 1 '!D14:F14</f>
        <v>0</v>
      </c>
      <c r="E14" s="230"/>
      <c r="F14" s="231"/>
      <c r="H14" s="240">
        <f>+'Item 1 '!H14:I14</f>
        <v>0</v>
      </c>
      <c r="I14" s="241"/>
      <c r="K14" s="229">
        <f>+'Item 1 '!K14:N14</f>
        <v>0</v>
      </c>
      <c r="L14" s="230"/>
      <c r="M14" s="230"/>
      <c r="N14" s="231"/>
      <c r="P14" s="229" t="s">
        <v>30</v>
      </c>
      <c r="Q14" s="230"/>
      <c r="R14" s="231"/>
      <c r="T14" s="246" t="str">
        <f ca="1">+CELL("Filename")</f>
        <v>V:\DSC Workflow\WEB SITE\NEW Workflows Site\Construction\[CM5-ModificationEstimateOfCost_6-15-11.xls]Item 1 </v>
      </c>
      <c r="U14" s="247"/>
      <c r="V14" s="247"/>
      <c r="W14" s="247"/>
      <c r="X14" s="247"/>
      <c r="Y14" s="247"/>
      <c r="Z14" s="247"/>
      <c r="AA14" s="248"/>
      <c r="AB14" s="13"/>
    </row>
    <row r="15" spans="1:28" ht="15" customHeight="1">
      <c r="A15" s="237" t="s">
        <v>123</v>
      </c>
      <c r="B15" s="237"/>
      <c r="D15" s="237" t="s">
        <v>54</v>
      </c>
      <c r="E15" s="237"/>
      <c r="F15" s="237"/>
      <c r="H15" s="238" t="s">
        <v>55</v>
      </c>
      <c r="I15" s="238"/>
      <c r="K15" s="237" t="s">
        <v>109</v>
      </c>
      <c r="L15" s="237"/>
      <c r="M15" s="237"/>
      <c r="N15" s="237"/>
      <c r="O15" s="3"/>
      <c r="P15" s="237" t="s">
        <v>59</v>
      </c>
      <c r="Q15" s="237"/>
      <c r="R15" s="237"/>
      <c r="T15" s="249"/>
      <c r="U15" s="250"/>
      <c r="V15" s="250"/>
      <c r="W15" s="250"/>
      <c r="X15" s="250"/>
      <c r="Y15" s="250"/>
      <c r="Z15" s="250"/>
      <c r="AA15" s="251"/>
      <c r="AB15" s="51"/>
    </row>
    <row r="16" spans="1:28" ht="15" customHeight="1">
      <c r="A16" s="240">
        <f>+'Item 1 '!A16:B16</f>
        <v>0</v>
      </c>
      <c r="B16" s="241"/>
      <c r="D16" s="229">
        <f>+'Item 1 '!D16:F16</f>
        <v>0</v>
      </c>
      <c r="E16" s="230"/>
      <c r="F16" s="231"/>
      <c r="H16" s="240">
        <f>+'Item 1 '!H16:I16</f>
        <v>0</v>
      </c>
      <c r="I16" s="241"/>
      <c r="K16" s="229">
        <f>+'Item 1 '!K16:N16</f>
        <v>0</v>
      </c>
      <c r="L16" s="230"/>
      <c r="M16" s="230"/>
      <c r="N16" s="231"/>
      <c r="O16" s="3"/>
      <c r="P16" s="229" t="s">
        <v>30</v>
      </c>
      <c r="Q16" s="230"/>
      <c r="R16" s="231"/>
      <c r="T16" s="252"/>
      <c r="U16" s="253"/>
      <c r="V16" s="253"/>
      <c r="W16" s="253"/>
      <c r="X16" s="253"/>
      <c r="Y16" s="253"/>
      <c r="Z16" s="253"/>
      <c r="AA16" s="254"/>
      <c r="AB16" s="51"/>
    </row>
    <row r="17" spans="1:28" ht="15" customHeight="1" thickBot="1">
      <c r="A17" s="25"/>
      <c r="B17" s="25"/>
      <c r="C17" s="47"/>
      <c r="D17" s="25"/>
      <c r="E17" s="25"/>
      <c r="F17" s="25"/>
      <c r="G17" s="25"/>
      <c r="H17" s="26"/>
      <c r="I17" s="26"/>
      <c r="J17" s="26"/>
      <c r="K17" s="26"/>
      <c r="L17" s="26"/>
      <c r="M17" s="26"/>
      <c r="N17" s="3"/>
      <c r="O17" s="3"/>
      <c r="P17" s="3"/>
      <c r="Q17" s="3"/>
      <c r="R17" s="3"/>
      <c r="S17" s="3"/>
      <c r="T17" s="3"/>
      <c r="U17" s="3"/>
      <c r="V17" s="3"/>
      <c r="W17" s="3"/>
      <c r="X17" s="3"/>
      <c r="Y17" s="3"/>
      <c r="Z17" s="3"/>
      <c r="AA17" s="3"/>
      <c r="AB17" s="3"/>
    </row>
    <row r="18" spans="1:28" ht="18.75" customHeight="1" thickBot="1">
      <c r="A18" s="52" t="s">
        <v>159</v>
      </c>
      <c r="B18" s="53"/>
      <c r="C18" s="53"/>
      <c r="D18" s="53"/>
      <c r="E18" s="53"/>
      <c r="F18" s="119"/>
      <c r="G18" s="119"/>
      <c r="H18" s="53"/>
      <c r="I18" s="53"/>
      <c r="J18" s="53"/>
      <c r="K18" s="53"/>
      <c r="L18" s="53"/>
      <c r="M18" s="53"/>
      <c r="N18" s="53"/>
      <c r="O18" s="53"/>
      <c r="P18" s="53"/>
      <c r="Q18" s="53"/>
      <c r="R18" s="53"/>
      <c r="S18" s="53"/>
      <c r="T18" s="53"/>
      <c r="U18" s="53"/>
      <c r="V18" s="53"/>
      <c r="W18" s="53"/>
      <c r="X18" s="53"/>
      <c r="Y18" s="53"/>
      <c r="Z18" s="53"/>
      <c r="AA18" s="115"/>
      <c r="AB18" s="13"/>
    </row>
    <row r="19" spans="1:28" ht="16.5" customHeight="1" thickBot="1">
      <c r="A19" s="66"/>
      <c r="B19" s="264" t="s">
        <v>11</v>
      </c>
      <c r="C19" s="265"/>
      <c r="D19" s="265"/>
      <c r="E19" s="266"/>
      <c r="F19" s="268" t="s">
        <v>133</v>
      </c>
      <c r="G19" s="269"/>
      <c r="H19" s="242" t="s">
        <v>7</v>
      </c>
      <c r="I19" s="243"/>
      <c r="J19" s="243"/>
      <c r="K19" s="243"/>
      <c r="L19" s="244"/>
      <c r="M19" s="272" t="s">
        <v>2</v>
      </c>
      <c r="N19" s="272"/>
      <c r="O19" s="272"/>
      <c r="P19" s="272"/>
      <c r="Q19" s="242" t="s">
        <v>0</v>
      </c>
      <c r="R19" s="243"/>
      <c r="S19" s="243"/>
      <c r="T19" s="244"/>
      <c r="U19" s="242" t="s">
        <v>9</v>
      </c>
      <c r="V19" s="243"/>
      <c r="W19" s="243"/>
      <c r="X19" s="244"/>
      <c r="Y19" s="113"/>
      <c r="Z19" s="114"/>
      <c r="AA19" s="122"/>
      <c r="AB19" s="13"/>
    </row>
    <row r="20" spans="1:28" ht="18" customHeight="1" thickBot="1">
      <c r="A20" s="67" t="s">
        <v>12</v>
      </c>
      <c r="B20" s="255"/>
      <c r="C20" s="256"/>
      <c r="D20" s="256"/>
      <c r="E20" s="267"/>
      <c r="F20" s="270" t="s">
        <v>132</v>
      </c>
      <c r="G20" s="271"/>
      <c r="H20" s="245" t="s">
        <v>4</v>
      </c>
      <c r="I20" s="245"/>
      <c r="J20" s="68" t="s">
        <v>51</v>
      </c>
      <c r="K20" s="145" t="s">
        <v>20</v>
      </c>
      <c r="L20" s="145" t="s">
        <v>5</v>
      </c>
      <c r="M20" s="245" t="s">
        <v>4</v>
      </c>
      <c r="N20" s="245"/>
      <c r="O20" s="145" t="s">
        <v>20</v>
      </c>
      <c r="P20" s="145" t="s">
        <v>5</v>
      </c>
      <c r="Q20" s="245" t="s">
        <v>4</v>
      </c>
      <c r="R20" s="245"/>
      <c r="S20" s="145" t="s">
        <v>20</v>
      </c>
      <c r="T20" s="145" t="s">
        <v>5</v>
      </c>
      <c r="U20" s="69" t="s">
        <v>6</v>
      </c>
      <c r="V20" s="145" t="s">
        <v>50</v>
      </c>
      <c r="W20" s="145" t="s">
        <v>15</v>
      </c>
      <c r="X20" s="145" t="s">
        <v>5</v>
      </c>
      <c r="Y20" s="255" t="s">
        <v>32</v>
      </c>
      <c r="Z20" s="256"/>
      <c r="AA20" s="257"/>
      <c r="AB20" s="13"/>
    </row>
    <row r="21" spans="1:30" ht="17.25" customHeight="1" thickBot="1">
      <c r="A21" s="70"/>
      <c r="B21" s="258" t="s">
        <v>13</v>
      </c>
      <c r="C21" s="258"/>
      <c r="D21" s="258"/>
      <c r="E21" s="258"/>
      <c r="F21" s="71"/>
      <c r="G21" s="71"/>
      <c r="H21" s="144"/>
      <c r="I21" s="144"/>
      <c r="J21" s="144"/>
      <c r="K21" s="144"/>
      <c r="L21" s="144"/>
      <c r="M21" s="144"/>
      <c r="N21" s="144"/>
      <c r="O21" s="144"/>
      <c r="P21" s="144"/>
      <c r="Q21" s="144"/>
      <c r="R21" s="144"/>
      <c r="S21" s="144"/>
      <c r="T21" s="144"/>
      <c r="U21" s="144"/>
      <c r="V21" s="144"/>
      <c r="W21" s="144"/>
      <c r="X21" s="144"/>
      <c r="Y21" s="118"/>
      <c r="Z21" s="112"/>
      <c r="AA21" s="71"/>
      <c r="AB21" s="13"/>
      <c r="AD21" s="24"/>
    </row>
    <row r="22" spans="1:35" ht="15" customHeight="1" thickBot="1">
      <c r="A22" s="72">
        <v>1</v>
      </c>
      <c r="B22" s="259"/>
      <c r="C22" s="260"/>
      <c r="D22" s="260"/>
      <c r="E22" s="260"/>
      <c r="F22" s="80">
        <v>0</v>
      </c>
      <c r="G22" s="81" t="s">
        <v>21</v>
      </c>
      <c r="H22" s="73">
        <v>0</v>
      </c>
      <c r="I22" s="74" t="s">
        <v>22</v>
      </c>
      <c r="J22" s="75">
        <f aca="true" t="shared" si="0" ref="J22:J27">IF(H22&lt;&gt;0,F22/H22,0)</f>
        <v>0</v>
      </c>
      <c r="K22" s="76">
        <v>0</v>
      </c>
      <c r="L22" s="77">
        <f aca="true" t="shared" si="1" ref="L22:L27">-K22*H22</f>
        <v>0</v>
      </c>
      <c r="M22" s="73">
        <v>0</v>
      </c>
      <c r="N22" s="74" t="s">
        <v>21</v>
      </c>
      <c r="O22" s="76">
        <v>0</v>
      </c>
      <c r="P22" s="77">
        <f aca="true" t="shared" si="2" ref="P22:P27">-O22*M22</f>
        <v>0</v>
      </c>
      <c r="Q22" s="73">
        <v>0</v>
      </c>
      <c r="R22" s="74" t="s">
        <v>21</v>
      </c>
      <c r="S22" s="76">
        <v>0</v>
      </c>
      <c r="T22" s="77">
        <f aca="true" t="shared" si="3" ref="T22:T27">-S22*Q22</f>
        <v>0</v>
      </c>
      <c r="U22" s="78">
        <f>+T22+P22+L22</f>
        <v>0</v>
      </c>
      <c r="V22" s="79">
        <f aca="true" t="shared" si="4" ref="V22:V27">SUM($T$10+$T$8+$T$6)</f>
        <v>0</v>
      </c>
      <c r="W22" s="78">
        <f>U22*V22</f>
        <v>0</v>
      </c>
      <c r="X22" s="152">
        <f>W22+U22</f>
        <v>0</v>
      </c>
      <c r="Y22" s="261">
        <f aca="true" t="shared" si="5" ref="Y22:Y27">IF(F22=0,0,X22/F22)</f>
        <v>0</v>
      </c>
      <c r="Z22" s="261"/>
      <c r="AA22" s="146" t="str">
        <f aca="true" t="shared" si="6" ref="AA22:AA27">+G22</f>
        <v>sf</v>
      </c>
      <c r="AB22" s="13"/>
      <c r="AH22" s="7"/>
      <c r="AI22" s="8"/>
    </row>
    <row r="23" spans="1:35" ht="15" customHeight="1" thickBot="1">
      <c r="A23" s="82">
        <v>2</v>
      </c>
      <c r="B23" s="262"/>
      <c r="C23" s="263"/>
      <c r="D23" s="263"/>
      <c r="E23" s="263"/>
      <c r="F23" s="94">
        <v>0</v>
      </c>
      <c r="G23" s="95" t="s">
        <v>21</v>
      </c>
      <c r="H23" s="83">
        <v>0</v>
      </c>
      <c r="I23" s="84" t="s">
        <v>22</v>
      </c>
      <c r="J23" s="75">
        <f t="shared" si="0"/>
        <v>0</v>
      </c>
      <c r="K23" s="85">
        <v>0</v>
      </c>
      <c r="L23" s="77">
        <f t="shared" si="1"/>
        <v>0</v>
      </c>
      <c r="M23" s="83">
        <v>0</v>
      </c>
      <c r="N23" s="84" t="s">
        <v>21</v>
      </c>
      <c r="O23" s="85">
        <v>0</v>
      </c>
      <c r="P23" s="77">
        <f t="shared" si="2"/>
        <v>0</v>
      </c>
      <c r="Q23" s="83">
        <v>0</v>
      </c>
      <c r="R23" s="84" t="s">
        <v>21</v>
      </c>
      <c r="S23" s="85">
        <v>0</v>
      </c>
      <c r="T23" s="77">
        <f t="shared" si="3"/>
        <v>0</v>
      </c>
      <c r="U23" s="78">
        <f aca="true" t="shared" si="7" ref="U23:U49">+T23+P23+L23</f>
        <v>0</v>
      </c>
      <c r="V23" s="79">
        <f t="shared" si="4"/>
        <v>0</v>
      </c>
      <c r="W23" s="78">
        <f aca="true" t="shared" si="8" ref="W23:W49">U23*V23</f>
        <v>0</v>
      </c>
      <c r="X23" s="153">
        <f aca="true" t="shared" si="9" ref="X23:X49">W23+U23</f>
        <v>0</v>
      </c>
      <c r="Y23" s="261">
        <f t="shared" si="5"/>
        <v>0</v>
      </c>
      <c r="Z23" s="261"/>
      <c r="AA23" s="146" t="str">
        <f t="shared" si="6"/>
        <v>sf</v>
      </c>
      <c r="AB23" s="13"/>
      <c r="AH23" s="7"/>
      <c r="AI23" s="8"/>
    </row>
    <row r="24" spans="1:28" ht="15" customHeight="1" thickBot="1">
      <c r="A24" s="82">
        <v>3</v>
      </c>
      <c r="B24" s="273"/>
      <c r="C24" s="263"/>
      <c r="D24" s="263"/>
      <c r="E24" s="263"/>
      <c r="F24" s="94">
        <v>0</v>
      </c>
      <c r="G24" s="95" t="s">
        <v>21</v>
      </c>
      <c r="H24" s="83">
        <v>0</v>
      </c>
      <c r="I24" s="84" t="s">
        <v>22</v>
      </c>
      <c r="J24" s="75">
        <f t="shared" si="0"/>
        <v>0</v>
      </c>
      <c r="K24" s="85">
        <v>0</v>
      </c>
      <c r="L24" s="77">
        <f t="shared" si="1"/>
        <v>0</v>
      </c>
      <c r="M24" s="83">
        <v>0</v>
      </c>
      <c r="N24" s="84" t="s">
        <v>21</v>
      </c>
      <c r="O24" s="85">
        <v>0</v>
      </c>
      <c r="P24" s="77">
        <f t="shared" si="2"/>
        <v>0</v>
      </c>
      <c r="Q24" s="83">
        <v>0</v>
      </c>
      <c r="R24" s="84" t="s">
        <v>21</v>
      </c>
      <c r="S24" s="85">
        <v>0</v>
      </c>
      <c r="T24" s="77">
        <f t="shared" si="3"/>
        <v>0</v>
      </c>
      <c r="U24" s="78">
        <f t="shared" si="7"/>
        <v>0</v>
      </c>
      <c r="V24" s="79">
        <f t="shared" si="4"/>
        <v>0</v>
      </c>
      <c r="W24" s="78">
        <f t="shared" si="8"/>
        <v>0</v>
      </c>
      <c r="X24" s="153">
        <f t="shared" si="9"/>
        <v>0</v>
      </c>
      <c r="Y24" s="261">
        <f t="shared" si="5"/>
        <v>0</v>
      </c>
      <c r="Z24" s="261"/>
      <c r="AA24" s="146" t="str">
        <f t="shared" si="6"/>
        <v>sf</v>
      </c>
      <c r="AB24" s="13"/>
    </row>
    <row r="25" spans="1:28" ht="15" customHeight="1" thickBot="1">
      <c r="A25" s="82">
        <v>4</v>
      </c>
      <c r="B25" s="262"/>
      <c r="C25" s="263"/>
      <c r="D25" s="263"/>
      <c r="E25" s="263"/>
      <c r="F25" s="94">
        <v>0</v>
      </c>
      <c r="G25" s="95" t="s">
        <v>21</v>
      </c>
      <c r="H25" s="83">
        <v>0</v>
      </c>
      <c r="I25" s="84" t="s">
        <v>22</v>
      </c>
      <c r="J25" s="75">
        <f t="shared" si="0"/>
        <v>0</v>
      </c>
      <c r="K25" s="85">
        <v>0</v>
      </c>
      <c r="L25" s="77">
        <f t="shared" si="1"/>
        <v>0</v>
      </c>
      <c r="M25" s="83">
        <v>0</v>
      </c>
      <c r="N25" s="84" t="s">
        <v>21</v>
      </c>
      <c r="O25" s="85">
        <v>0</v>
      </c>
      <c r="P25" s="77">
        <f t="shared" si="2"/>
        <v>0</v>
      </c>
      <c r="Q25" s="83">
        <v>0</v>
      </c>
      <c r="R25" s="84" t="s">
        <v>21</v>
      </c>
      <c r="S25" s="85">
        <v>0</v>
      </c>
      <c r="T25" s="77">
        <f t="shared" si="3"/>
        <v>0</v>
      </c>
      <c r="U25" s="78">
        <f t="shared" si="7"/>
        <v>0</v>
      </c>
      <c r="V25" s="79">
        <f t="shared" si="4"/>
        <v>0</v>
      </c>
      <c r="W25" s="78">
        <f t="shared" si="8"/>
        <v>0</v>
      </c>
      <c r="X25" s="153">
        <f t="shared" si="9"/>
        <v>0</v>
      </c>
      <c r="Y25" s="261">
        <f t="shared" si="5"/>
        <v>0</v>
      </c>
      <c r="Z25" s="261"/>
      <c r="AA25" s="146" t="str">
        <f t="shared" si="6"/>
        <v>sf</v>
      </c>
      <c r="AB25" s="13"/>
    </row>
    <row r="26" spans="1:35" ht="15" customHeight="1" thickBot="1">
      <c r="A26" s="82">
        <v>5</v>
      </c>
      <c r="B26" s="273"/>
      <c r="C26" s="263"/>
      <c r="D26" s="263"/>
      <c r="E26" s="263"/>
      <c r="F26" s="94">
        <v>0</v>
      </c>
      <c r="G26" s="95" t="s">
        <v>21</v>
      </c>
      <c r="H26" s="83">
        <v>0</v>
      </c>
      <c r="I26" s="84" t="s">
        <v>22</v>
      </c>
      <c r="J26" s="75">
        <f t="shared" si="0"/>
        <v>0</v>
      </c>
      <c r="K26" s="85">
        <v>0</v>
      </c>
      <c r="L26" s="77">
        <f t="shared" si="1"/>
        <v>0</v>
      </c>
      <c r="M26" s="83">
        <v>0</v>
      </c>
      <c r="N26" s="84" t="s">
        <v>21</v>
      </c>
      <c r="O26" s="85">
        <v>0</v>
      </c>
      <c r="P26" s="77">
        <f t="shared" si="2"/>
        <v>0</v>
      </c>
      <c r="Q26" s="83">
        <v>0</v>
      </c>
      <c r="R26" s="84" t="s">
        <v>21</v>
      </c>
      <c r="S26" s="85">
        <v>0</v>
      </c>
      <c r="T26" s="77">
        <f t="shared" si="3"/>
        <v>0</v>
      </c>
      <c r="U26" s="78">
        <f t="shared" si="7"/>
        <v>0</v>
      </c>
      <c r="V26" s="79">
        <f t="shared" si="4"/>
        <v>0</v>
      </c>
      <c r="W26" s="78">
        <f t="shared" si="8"/>
        <v>0</v>
      </c>
      <c r="X26" s="153">
        <f t="shared" si="9"/>
        <v>0</v>
      </c>
      <c r="Y26" s="261">
        <f t="shared" si="5"/>
        <v>0</v>
      </c>
      <c r="Z26" s="261"/>
      <c r="AA26" s="146" t="str">
        <f t="shared" si="6"/>
        <v>sf</v>
      </c>
      <c r="AB26" s="13"/>
      <c r="AI26" s="6"/>
    </row>
    <row r="27" spans="1:35" ht="15" customHeight="1" thickBot="1">
      <c r="A27" s="82">
        <v>6</v>
      </c>
      <c r="B27" s="262"/>
      <c r="C27" s="263"/>
      <c r="D27" s="263"/>
      <c r="E27" s="263"/>
      <c r="F27" s="94">
        <v>0</v>
      </c>
      <c r="G27" s="133" t="s">
        <v>21</v>
      </c>
      <c r="H27" s="83">
        <v>0</v>
      </c>
      <c r="I27" s="84" t="s">
        <v>22</v>
      </c>
      <c r="J27" s="75">
        <f t="shared" si="0"/>
        <v>0</v>
      </c>
      <c r="K27" s="85">
        <v>0</v>
      </c>
      <c r="L27" s="77">
        <f t="shared" si="1"/>
        <v>0</v>
      </c>
      <c r="M27" s="83">
        <v>0</v>
      </c>
      <c r="N27" s="84" t="s">
        <v>21</v>
      </c>
      <c r="O27" s="85">
        <v>0</v>
      </c>
      <c r="P27" s="77">
        <f t="shared" si="2"/>
        <v>0</v>
      </c>
      <c r="Q27" s="83">
        <v>0</v>
      </c>
      <c r="R27" s="84" t="s">
        <v>21</v>
      </c>
      <c r="S27" s="85">
        <v>0</v>
      </c>
      <c r="T27" s="77">
        <f t="shared" si="3"/>
        <v>0</v>
      </c>
      <c r="U27" s="78">
        <f>+T27+P27+L27</f>
        <v>0</v>
      </c>
      <c r="V27" s="79">
        <f t="shared" si="4"/>
        <v>0</v>
      </c>
      <c r="W27" s="78">
        <f>U27*V27</f>
        <v>0</v>
      </c>
      <c r="X27" s="153">
        <f>W27+U27</f>
        <v>0</v>
      </c>
      <c r="Y27" s="261">
        <f t="shared" si="5"/>
        <v>0</v>
      </c>
      <c r="Z27" s="261"/>
      <c r="AA27" s="146" t="str">
        <f t="shared" si="6"/>
        <v>sf</v>
      </c>
      <c r="AB27" s="13"/>
      <c r="AI27" s="6"/>
    </row>
    <row r="28" spans="1:35" ht="15" customHeight="1" thickBot="1">
      <c r="A28" s="87">
        <v>6</v>
      </c>
      <c r="B28" s="274" t="s">
        <v>14</v>
      </c>
      <c r="C28" s="274"/>
      <c r="D28" s="274"/>
      <c r="E28" s="274"/>
      <c r="F28" s="89"/>
      <c r="G28" s="89"/>
      <c r="H28" s="88"/>
      <c r="I28" s="88"/>
      <c r="J28" s="88"/>
      <c r="K28" s="88"/>
      <c r="L28" s="88"/>
      <c r="M28" s="88"/>
      <c r="N28" s="88"/>
      <c r="O28" s="88"/>
      <c r="P28" s="88"/>
      <c r="Q28" s="88"/>
      <c r="R28" s="88"/>
      <c r="S28" s="88"/>
      <c r="T28" s="88"/>
      <c r="U28" s="88"/>
      <c r="V28" s="88"/>
      <c r="W28" s="88"/>
      <c r="X28" s="154"/>
      <c r="Y28" s="156"/>
      <c r="Z28" s="157"/>
      <c r="AA28" s="155"/>
      <c r="AB28" s="13"/>
      <c r="AI28" s="8"/>
    </row>
    <row r="29" spans="1:30" ht="15" customHeight="1" thickBot="1">
      <c r="A29" s="82">
        <v>7</v>
      </c>
      <c r="B29" s="273"/>
      <c r="C29" s="263"/>
      <c r="D29" s="263"/>
      <c r="E29" s="263"/>
      <c r="F29" s="94">
        <v>0</v>
      </c>
      <c r="G29" s="95" t="s">
        <v>21</v>
      </c>
      <c r="H29" s="73">
        <v>0</v>
      </c>
      <c r="I29" s="74" t="s">
        <v>22</v>
      </c>
      <c r="J29" s="75">
        <f aca="true" t="shared" si="10" ref="J29:J42">IF(H29&lt;&gt;0,F29/H29,0)</f>
        <v>0</v>
      </c>
      <c r="K29" s="76">
        <v>0</v>
      </c>
      <c r="L29" s="77">
        <f aca="true" t="shared" si="11" ref="L29:L49">K29*H29</f>
        <v>0</v>
      </c>
      <c r="M29" s="86">
        <v>0</v>
      </c>
      <c r="N29" s="84" t="s">
        <v>21</v>
      </c>
      <c r="O29" s="76">
        <v>0</v>
      </c>
      <c r="P29" s="77">
        <f aca="true" t="shared" si="12" ref="P29:P48">O29*M29</f>
        <v>0</v>
      </c>
      <c r="Q29" s="86">
        <v>0</v>
      </c>
      <c r="R29" s="84" t="s">
        <v>21</v>
      </c>
      <c r="S29" s="76">
        <v>0</v>
      </c>
      <c r="T29" s="77">
        <f aca="true" t="shared" si="13" ref="T29:T49">S29*Q29</f>
        <v>0</v>
      </c>
      <c r="U29" s="78">
        <f t="shared" si="7"/>
        <v>0</v>
      </c>
      <c r="V29" s="79">
        <f aca="true" t="shared" si="14" ref="V29:V42">SUM($T$10+$T$8+$T$6)</f>
        <v>0</v>
      </c>
      <c r="W29" s="78">
        <f t="shared" si="8"/>
        <v>0</v>
      </c>
      <c r="X29" s="153">
        <f t="shared" si="9"/>
        <v>0</v>
      </c>
      <c r="Y29" s="261">
        <f aca="true" t="shared" si="15" ref="Y29:Y42">IF(F29=0,0,X29/F29)</f>
        <v>0</v>
      </c>
      <c r="Z29" s="261"/>
      <c r="AA29" s="146" t="str">
        <f aca="true" t="shared" si="16" ref="AA29:AA42">+G29</f>
        <v>sf</v>
      </c>
      <c r="AB29" s="13"/>
      <c r="AD29" s="14"/>
    </row>
    <row r="30" spans="1:34" ht="15" customHeight="1" thickBot="1">
      <c r="A30" s="82">
        <v>8</v>
      </c>
      <c r="B30" s="273"/>
      <c r="C30" s="263"/>
      <c r="D30" s="263"/>
      <c r="E30" s="263"/>
      <c r="F30" s="94">
        <v>0</v>
      </c>
      <c r="G30" s="95" t="s">
        <v>21</v>
      </c>
      <c r="H30" s="73">
        <v>0</v>
      </c>
      <c r="I30" s="74" t="s">
        <v>22</v>
      </c>
      <c r="J30" s="75">
        <f t="shared" si="10"/>
        <v>0</v>
      </c>
      <c r="K30" s="76">
        <v>0</v>
      </c>
      <c r="L30" s="77">
        <f t="shared" si="11"/>
        <v>0</v>
      </c>
      <c r="M30" s="86">
        <v>0</v>
      </c>
      <c r="N30" s="84" t="s">
        <v>21</v>
      </c>
      <c r="O30" s="76">
        <v>0</v>
      </c>
      <c r="P30" s="77">
        <f t="shared" si="12"/>
        <v>0</v>
      </c>
      <c r="Q30" s="86">
        <v>0</v>
      </c>
      <c r="R30" s="84" t="s">
        <v>21</v>
      </c>
      <c r="S30" s="76">
        <v>0</v>
      </c>
      <c r="T30" s="77">
        <f t="shared" si="13"/>
        <v>0</v>
      </c>
      <c r="U30" s="78">
        <f t="shared" si="7"/>
        <v>0</v>
      </c>
      <c r="V30" s="79">
        <f t="shared" si="14"/>
        <v>0</v>
      </c>
      <c r="W30" s="78">
        <f t="shared" si="8"/>
        <v>0</v>
      </c>
      <c r="X30" s="153">
        <f t="shared" si="9"/>
        <v>0</v>
      </c>
      <c r="Y30" s="261">
        <f t="shared" si="15"/>
        <v>0</v>
      </c>
      <c r="Z30" s="261"/>
      <c r="AA30" s="146" t="str">
        <f t="shared" si="16"/>
        <v>sf</v>
      </c>
      <c r="AB30" s="13"/>
      <c r="AD30" s="14"/>
      <c r="AH30" s="6"/>
    </row>
    <row r="31" spans="1:34" ht="15" customHeight="1" thickBot="1">
      <c r="A31" s="82">
        <v>9</v>
      </c>
      <c r="B31" s="273"/>
      <c r="C31" s="263"/>
      <c r="D31" s="263"/>
      <c r="E31" s="263"/>
      <c r="F31" s="94">
        <v>0</v>
      </c>
      <c r="G31" s="95" t="s">
        <v>21</v>
      </c>
      <c r="H31" s="73">
        <v>0</v>
      </c>
      <c r="I31" s="74" t="s">
        <v>22</v>
      </c>
      <c r="J31" s="75">
        <f t="shared" si="10"/>
        <v>0</v>
      </c>
      <c r="K31" s="76">
        <v>0</v>
      </c>
      <c r="L31" s="77">
        <f t="shared" si="11"/>
        <v>0</v>
      </c>
      <c r="M31" s="86">
        <v>0</v>
      </c>
      <c r="N31" s="84" t="s">
        <v>21</v>
      </c>
      <c r="O31" s="76">
        <v>0</v>
      </c>
      <c r="P31" s="77">
        <f t="shared" si="12"/>
        <v>0</v>
      </c>
      <c r="Q31" s="86">
        <v>0</v>
      </c>
      <c r="R31" s="84" t="s">
        <v>21</v>
      </c>
      <c r="S31" s="76">
        <v>0</v>
      </c>
      <c r="T31" s="77">
        <f t="shared" si="13"/>
        <v>0</v>
      </c>
      <c r="U31" s="78">
        <f t="shared" si="7"/>
        <v>0</v>
      </c>
      <c r="V31" s="79">
        <f t="shared" si="14"/>
        <v>0</v>
      </c>
      <c r="W31" s="78">
        <f t="shared" si="8"/>
        <v>0</v>
      </c>
      <c r="X31" s="153">
        <f t="shared" si="9"/>
        <v>0</v>
      </c>
      <c r="Y31" s="261">
        <f t="shared" si="15"/>
        <v>0</v>
      </c>
      <c r="Z31" s="261"/>
      <c r="AA31" s="146" t="str">
        <f t="shared" si="16"/>
        <v>sf</v>
      </c>
      <c r="AB31" s="13"/>
      <c r="AH31" s="7"/>
    </row>
    <row r="32" spans="1:28" ht="15" customHeight="1" thickBot="1">
      <c r="A32" s="82">
        <v>10</v>
      </c>
      <c r="B32" s="273"/>
      <c r="C32" s="263"/>
      <c r="D32" s="263"/>
      <c r="E32" s="263"/>
      <c r="F32" s="94">
        <v>0</v>
      </c>
      <c r="G32" s="95" t="s">
        <v>21</v>
      </c>
      <c r="H32" s="73">
        <v>0</v>
      </c>
      <c r="I32" s="74" t="s">
        <v>22</v>
      </c>
      <c r="J32" s="75">
        <f t="shared" si="10"/>
        <v>0</v>
      </c>
      <c r="K32" s="76">
        <v>0</v>
      </c>
      <c r="L32" s="77">
        <f t="shared" si="11"/>
        <v>0</v>
      </c>
      <c r="M32" s="86">
        <v>0</v>
      </c>
      <c r="N32" s="84" t="s">
        <v>21</v>
      </c>
      <c r="O32" s="76">
        <v>0</v>
      </c>
      <c r="P32" s="77">
        <f t="shared" si="12"/>
        <v>0</v>
      </c>
      <c r="Q32" s="86">
        <v>0</v>
      </c>
      <c r="R32" s="84" t="s">
        <v>21</v>
      </c>
      <c r="S32" s="76">
        <v>0</v>
      </c>
      <c r="T32" s="77">
        <f t="shared" si="13"/>
        <v>0</v>
      </c>
      <c r="U32" s="78">
        <f t="shared" si="7"/>
        <v>0</v>
      </c>
      <c r="V32" s="79">
        <f t="shared" si="14"/>
        <v>0</v>
      </c>
      <c r="W32" s="78">
        <f t="shared" si="8"/>
        <v>0</v>
      </c>
      <c r="X32" s="153">
        <f t="shared" si="9"/>
        <v>0</v>
      </c>
      <c r="Y32" s="261">
        <f t="shared" si="15"/>
        <v>0</v>
      </c>
      <c r="Z32" s="261"/>
      <c r="AA32" s="146" t="str">
        <f t="shared" si="16"/>
        <v>sf</v>
      </c>
      <c r="AB32" s="13"/>
    </row>
    <row r="33" spans="1:30" ht="15" customHeight="1" thickBot="1">
      <c r="A33" s="82">
        <v>11</v>
      </c>
      <c r="B33" s="273"/>
      <c r="C33" s="263"/>
      <c r="D33" s="263"/>
      <c r="E33" s="263"/>
      <c r="F33" s="94">
        <v>0</v>
      </c>
      <c r="G33" s="95" t="s">
        <v>21</v>
      </c>
      <c r="H33" s="73">
        <v>0</v>
      </c>
      <c r="I33" s="74" t="s">
        <v>22</v>
      </c>
      <c r="J33" s="75">
        <f t="shared" si="10"/>
        <v>0</v>
      </c>
      <c r="K33" s="76">
        <v>0</v>
      </c>
      <c r="L33" s="77">
        <f t="shared" si="11"/>
        <v>0</v>
      </c>
      <c r="M33" s="86">
        <v>0</v>
      </c>
      <c r="N33" s="84" t="s">
        <v>21</v>
      </c>
      <c r="O33" s="76">
        <v>0</v>
      </c>
      <c r="P33" s="77">
        <f t="shared" si="12"/>
        <v>0</v>
      </c>
      <c r="Q33" s="86">
        <v>0</v>
      </c>
      <c r="R33" s="84" t="s">
        <v>21</v>
      </c>
      <c r="S33" s="76">
        <v>0</v>
      </c>
      <c r="T33" s="77">
        <f t="shared" si="13"/>
        <v>0</v>
      </c>
      <c r="U33" s="78">
        <f t="shared" si="7"/>
        <v>0</v>
      </c>
      <c r="V33" s="79">
        <f t="shared" si="14"/>
        <v>0</v>
      </c>
      <c r="W33" s="78">
        <f t="shared" si="8"/>
        <v>0</v>
      </c>
      <c r="X33" s="153">
        <f t="shared" si="9"/>
        <v>0</v>
      </c>
      <c r="Y33" s="261">
        <f t="shared" si="15"/>
        <v>0</v>
      </c>
      <c r="Z33" s="261"/>
      <c r="AA33" s="146" t="str">
        <f t="shared" si="16"/>
        <v>sf</v>
      </c>
      <c r="AB33" s="13"/>
      <c r="AD33" s="14"/>
    </row>
    <row r="34" spans="1:30" ht="15" customHeight="1" thickBot="1">
      <c r="A34" s="82">
        <v>12</v>
      </c>
      <c r="B34" s="273"/>
      <c r="C34" s="263"/>
      <c r="D34" s="263"/>
      <c r="E34" s="263"/>
      <c r="F34" s="94">
        <v>0</v>
      </c>
      <c r="G34" s="95" t="s">
        <v>21</v>
      </c>
      <c r="H34" s="73">
        <v>0</v>
      </c>
      <c r="I34" s="74" t="s">
        <v>22</v>
      </c>
      <c r="J34" s="75">
        <f t="shared" si="10"/>
        <v>0</v>
      </c>
      <c r="K34" s="76">
        <v>0</v>
      </c>
      <c r="L34" s="77">
        <f t="shared" si="11"/>
        <v>0</v>
      </c>
      <c r="M34" s="86">
        <v>0</v>
      </c>
      <c r="N34" s="84" t="s">
        <v>21</v>
      </c>
      <c r="O34" s="76">
        <v>0</v>
      </c>
      <c r="P34" s="77">
        <f t="shared" si="12"/>
        <v>0</v>
      </c>
      <c r="Q34" s="86">
        <v>0</v>
      </c>
      <c r="R34" s="84" t="s">
        <v>21</v>
      </c>
      <c r="S34" s="76">
        <v>0</v>
      </c>
      <c r="T34" s="77">
        <f t="shared" si="13"/>
        <v>0</v>
      </c>
      <c r="U34" s="78">
        <f t="shared" si="7"/>
        <v>0</v>
      </c>
      <c r="V34" s="79">
        <f t="shared" si="14"/>
        <v>0</v>
      </c>
      <c r="W34" s="78">
        <f t="shared" si="8"/>
        <v>0</v>
      </c>
      <c r="X34" s="153">
        <f t="shared" si="9"/>
        <v>0</v>
      </c>
      <c r="Y34" s="261">
        <f t="shared" si="15"/>
        <v>0</v>
      </c>
      <c r="Z34" s="261"/>
      <c r="AA34" s="146" t="str">
        <f t="shared" si="16"/>
        <v>sf</v>
      </c>
      <c r="AB34" s="13"/>
      <c r="AD34" s="14"/>
    </row>
    <row r="35" spans="1:30" ht="15" customHeight="1" thickBot="1">
      <c r="A35" s="82">
        <v>13</v>
      </c>
      <c r="B35" s="273"/>
      <c r="C35" s="263"/>
      <c r="D35" s="263"/>
      <c r="E35" s="263"/>
      <c r="F35" s="94">
        <v>0</v>
      </c>
      <c r="G35" s="95" t="s">
        <v>21</v>
      </c>
      <c r="H35" s="73">
        <v>0</v>
      </c>
      <c r="I35" s="74" t="s">
        <v>22</v>
      </c>
      <c r="J35" s="75">
        <f t="shared" si="10"/>
        <v>0</v>
      </c>
      <c r="K35" s="76">
        <v>0</v>
      </c>
      <c r="L35" s="77">
        <f t="shared" si="11"/>
        <v>0</v>
      </c>
      <c r="M35" s="86">
        <v>0</v>
      </c>
      <c r="N35" s="84" t="s">
        <v>21</v>
      </c>
      <c r="O35" s="76">
        <v>0</v>
      </c>
      <c r="P35" s="77">
        <f t="shared" si="12"/>
        <v>0</v>
      </c>
      <c r="Q35" s="86">
        <v>0</v>
      </c>
      <c r="R35" s="84" t="s">
        <v>21</v>
      </c>
      <c r="S35" s="76">
        <v>0</v>
      </c>
      <c r="T35" s="77">
        <f t="shared" si="13"/>
        <v>0</v>
      </c>
      <c r="U35" s="78">
        <f t="shared" si="7"/>
        <v>0</v>
      </c>
      <c r="V35" s="79">
        <f t="shared" si="14"/>
        <v>0</v>
      </c>
      <c r="W35" s="78">
        <f t="shared" si="8"/>
        <v>0</v>
      </c>
      <c r="X35" s="153">
        <f t="shared" si="9"/>
        <v>0</v>
      </c>
      <c r="Y35" s="261">
        <f t="shared" si="15"/>
        <v>0</v>
      </c>
      <c r="Z35" s="261"/>
      <c r="AA35" s="146" t="str">
        <f t="shared" si="16"/>
        <v>sf</v>
      </c>
      <c r="AB35" s="13"/>
      <c r="AD35" s="14"/>
    </row>
    <row r="36" spans="1:28" ht="15" customHeight="1" thickBot="1">
      <c r="A36" s="82">
        <v>14</v>
      </c>
      <c r="B36" s="273"/>
      <c r="C36" s="263"/>
      <c r="D36" s="263"/>
      <c r="E36" s="263"/>
      <c r="F36" s="94">
        <v>0</v>
      </c>
      <c r="G36" s="95" t="s">
        <v>21</v>
      </c>
      <c r="H36" s="73">
        <v>0</v>
      </c>
      <c r="I36" s="74" t="s">
        <v>22</v>
      </c>
      <c r="J36" s="75">
        <f t="shared" si="10"/>
        <v>0</v>
      </c>
      <c r="K36" s="76">
        <v>1</v>
      </c>
      <c r="L36" s="77">
        <f t="shared" si="11"/>
        <v>0</v>
      </c>
      <c r="M36" s="86">
        <v>0</v>
      </c>
      <c r="N36" s="84" t="s">
        <v>21</v>
      </c>
      <c r="O36" s="76">
        <v>0</v>
      </c>
      <c r="P36" s="77">
        <f t="shared" si="12"/>
        <v>0</v>
      </c>
      <c r="Q36" s="86">
        <v>0</v>
      </c>
      <c r="R36" s="84" t="s">
        <v>21</v>
      </c>
      <c r="S36" s="76">
        <v>0</v>
      </c>
      <c r="T36" s="77">
        <f t="shared" si="13"/>
        <v>0</v>
      </c>
      <c r="U36" s="78">
        <f t="shared" si="7"/>
        <v>0</v>
      </c>
      <c r="V36" s="79">
        <f t="shared" si="14"/>
        <v>0</v>
      </c>
      <c r="W36" s="78">
        <f t="shared" si="8"/>
        <v>0</v>
      </c>
      <c r="X36" s="153">
        <f t="shared" si="9"/>
        <v>0</v>
      </c>
      <c r="Y36" s="261">
        <f t="shared" si="15"/>
        <v>0</v>
      </c>
      <c r="Z36" s="261"/>
      <c r="AA36" s="146" t="str">
        <f t="shared" si="16"/>
        <v>sf</v>
      </c>
      <c r="AB36" s="13"/>
    </row>
    <row r="37" spans="1:28" ht="15" customHeight="1" thickBot="1">
      <c r="A37" s="82">
        <v>15</v>
      </c>
      <c r="B37" s="273"/>
      <c r="C37" s="263"/>
      <c r="D37" s="263"/>
      <c r="E37" s="263"/>
      <c r="F37" s="94">
        <v>0</v>
      </c>
      <c r="G37" s="95" t="s">
        <v>21</v>
      </c>
      <c r="H37" s="73">
        <v>0</v>
      </c>
      <c r="I37" s="74" t="s">
        <v>22</v>
      </c>
      <c r="J37" s="75">
        <f t="shared" si="10"/>
        <v>0</v>
      </c>
      <c r="K37" s="76">
        <v>0</v>
      </c>
      <c r="L37" s="77">
        <f t="shared" si="11"/>
        <v>0</v>
      </c>
      <c r="M37" s="86">
        <v>0</v>
      </c>
      <c r="N37" s="84" t="s">
        <v>21</v>
      </c>
      <c r="O37" s="76">
        <v>0</v>
      </c>
      <c r="P37" s="77">
        <f t="shared" si="12"/>
        <v>0</v>
      </c>
      <c r="Q37" s="86">
        <v>0</v>
      </c>
      <c r="R37" s="84" t="s">
        <v>21</v>
      </c>
      <c r="S37" s="76">
        <v>0</v>
      </c>
      <c r="T37" s="77">
        <f t="shared" si="13"/>
        <v>0</v>
      </c>
      <c r="U37" s="78">
        <f t="shared" si="7"/>
        <v>0</v>
      </c>
      <c r="V37" s="79">
        <f t="shared" si="14"/>
        <v>0</v>
      </c>
      <c r="W37" s="78">
        <f t="shared" si="8"/>
        <v>0</v>
      </c>
      <c r="X37" s="153">
        <f t="shared" si="9"/>
        <v>0</v>
      </c>
      <c r="Y37" s="261">
        <f t="shared" si="15"/>
        <v>0</v>
      </c>
      <c r="Z37" s="261"/>
      <c r="AA37" s="146" t="str">
        <f t="shared" si="16"/>
        <v>sf</v>
      </c>
      <c r="AB37" s="13"/>
    </row>
    <row r="38" spans="1:30" ht="15" customHeight="1" thickBot="1">
      <c r="A38" s="82">
        <v>16</v>
      </c>
      <c r="B38" s="273"/>
      <c r="C38" s="263"/>
      <c r="D38" s="263"/>
      <c r="E38" s="263"/>
      <c r="F38" s="94">
        <v>0</v>
      </c>
      <c r="G38" s="95" t="s">
        <v>21</v>
      </c>
      <c r="H38" s="73">
        <v>0</v>
      </c>
      <c r="I38" s="74" t="s">
        <v>22</v>
      </c>
      <c r="J38" s="75">
        <f t="shared" si="10"/>
        <v>0</v>
      </c>
      <c r="K38" s="76">
        <v>0</v>
      </c>
      <c r="L38" s="77">
        <f t="shared" si="11"/>
        <v>0</v>
      </c>
      <c r="M38" s="86">
        <v>0</v>
      </c>
      <c r="N38" s="84" t="s">
        <v>21</v>
      </c>
      <c r="O38" s="76">
        <v>0</v>
      </c>
      <c r="P38" s="77">
        <f t="shared" si="12"/>
        <v>0</v>
      </c>
      <c r="Q38" s="86">
        <v>0</v>
      </c>
      <c r="R38" s="84" t="s">
        <v>21</v>
      </c>
      <c r="S38" s="76">
        <v>0</v>
      </c>
      <c r="T38" s="77">
        <f t="shared" si="13"/>
        <v>0</v>
      </c>
      <c r="U38" s="78">
        <f t="shared" si="7"/>
        <v>0</v>
      </c>
      <c r="V38" s="79">
        <f t="shared" si="14"/>
        <v>0</v>
      </c>
      <c r="W38" s="78">
        <f t="shared" si="8"/>
        <v>0</v>
      </c>
      <c r="X38" s="153">
        <f t="shared" si="9"/>
        <v>0</v>
      </c>
      <c r="Y38" s="261">
        <f t="shared" si="15"/>
        <v>0</v>
      </c>
      <c r="Z38" s="261"/>
      <c r="AA38" s="146" t="str">
        <f t="shared" si="16"/>
        <v>sf</v>
      </c>
      <c r="AB38" s="13"/>
      <c r="AD38" s="14"/>
    </row>
    <row r="39" spans="1:30" ht="15" customHeight="1" thickBot="1">
      <c r="A39" s="82">
        <v>17</v>
      </c>
      <c r="B39" s="273"/>
      <c r="C39" s="263"/>
      <c r="D39" s="263"/>
      <c r="E39" s="263"/>
      <c r="F39" s="94">
        <v>0</v>
      </c>
      <c r="G39" s="95" t="s">
        <v>21</v>
      </c>
      <c r="H39" s="73">
        <v>0</v>
      </c>
      <c r="I39" s="74" t="s">
        <v>22</v>
      </c>
      <c r="J39" s="75">
        <f t="shared" si="10"/>
        <v>0</v>
      </c>
      <c r="K39" s="76">
        <v>0</v>
      </c>
      <c r="L39" s="77">
        <f t="shared" si="11"/>
        <v>0</v>
      </c>
      <c r="M39" s="86">
        <v>0</v>
      </c>
      <c r="N39" s="84" t="s">
        <v>21</v>
      </c>
      <c r="O39" s="76">
        <v>0</v>
      </c>
      <c r="P39" s="77">
        <f t="shared" si="12"/>
        <v>0</v>
      </c>
      <c r="Q39" s="86">
        <v>0</v>
      </c>
      <c r="R39" s="84" t="s">
        <v>21</v>
      </c>
      <c r="S39" s="76">
        <v>0</v>
      </c>
      <c r="T39" s="77">
        <f t="shared" si="13"/>
        <v>0</v>
      </c>
      <c r="U39" s="78">
        <f t="shared" si="7"/>
        <v>0</v>
      </c>
      <c r="V39" s="79">
        <f t="shared" si="14"/>
        <v>0</v>
      </c>
      <c r="W39" s="78">
        <f t="shared" si="8"/>
        <v>0</v>
      </c>
      <c r="X39" s="153">
        <f t="shared" si="9"/>
        <v>0</v>
      </c>
      <c r="Y39" s="261">
        <f t="shared" si="15"/>
        <v>0</v>
      </c>
      <c r="Z39" s="261"/>
      <c r="AA39" s="146" t="str">
        <f t="shared" si="16"/>
        <v>sf</v>
      </c>
      <c r="AB39" s="13"/>
      <c r="AD39" s="14"/>
    </row>
    <row r="40" spans="1:28" ht="15" customHeight="1" thickBot="1">
      <c r="A40" s="82">
        <v>18</v>
      </c>
      <c r="B40" s="273"/>
      <c r="C40" s="263"/>
      <c r="D40" s="263"/>
      <c r="E40" s="263"/>
      <c r="F40" s="94">
        <v>0</v>
      </c>
      <c r="G40" s="95" t="s">
        <v>21</v>
      </c>
      <c r="H40" s="73">
        <v>0.001</v>
      </c>
      <c r="I40" s="74" t="s">
        <v>22</v>
      </c>
      <c r="J40" s="75">
        <f t="shared" si="10"/>
        <v>0</v>
      </c>
      <c r="K40" s="76">
        <v>0.001</v>
      </c>
      <c r="L40" s="77">
        <f t="shared" si="11"/>
        <v>1E-06</v>
      </c>
      <c r="M40" s="86">
        <v>0</v>
      </c>
      <c r="N40" s="84" t="s">
        <v>21</v>
      </c>
      <c r="O40" s="76">
        <v>0</v>
      </c>
      <c r="P40" s="77">
        <f t="shared" si="12"/>
        <v>0</v>
      </c>
      <c r="Q40" s="86">
        <v>0</v>
      </c>
      <c r="R40" s="84" t="s">
        <v>21</v>
      </c>
      <c r="S40" s="76">
        <v>0</v>
      </c>
      <c r="T40" s="77">
        <f t="shared" si="13"/>
        <v>0</v>
      </c>
      <c r="U40" s="78">
        <f t="shared" si="7"/>
        <v>1E-06</v>
      </c>
      <c r="V40" s="79">
        <f t="shared" si="14"/>
        <v>0</v>
      </c>
      <c r="W40" s="78">
        <f t="shared" si="8"/>
        <v>0</v>
      </c>
      <c r="X40" s="153">
        <f t="shared" si="9"/>
        <v>1E-06</v>
      </c>
      <c r="Y40" s="261">
        <f t="shared" si="15"/>
        <v>0</v>
      </c>
      <c r="Z40" s="261"/>
      <c r="AA40" s="146" t="str">
        <f t="shared" si="16"/>
        <v>sf</v>
      </c>
      <c r="AB40" s="13"/>
    </row>
    <row r="41" spans="1:28" ht="15" customHeight="1" thickBot="1">
      <c r="A41" s="82">
        <v>19</v>
      </c>
      <c r="B41" s="273"/>
      <c r="C41" s="263"/>
      <c r="D41" s="263"/>
      <c r="E41" s="263"/>
      <c r="F41" s="94">
        <v>0</v>
      </c>
      <c r="G41" s="95" t="s">
        <v>21</v>
      </c>
      <c r="H41" s="73">
        <v>0</v>
      </c>
      <c r="I41" s="74" t="s">
        <v>22</v>
      </c>
      <c r="J41" s="75">
        <f t="shared" si="10"/>
        <v>0</v>
      </c>
      <c r="K41" s="76">
        <v>0.001</v>
      </c>
      <c r="L41" s="77">
        <f>K41*H41</f>
        <v>0</v>
      </c>
      <c r="M41" s="86">
        <v>0</v>
      </c>
      <c r="N41" s="84" t="s">
        <v>21</v>
      </c>
      <c r="O41" s="76">
        <v>0</v>
      </c>
      <c r="P41" s="77">
        <f>O41*M41</f>
        <v>0</v>
      </c>
      <c r="Q41" s="86">
        <v>0</v>
      </c>
      <c r="R41" s="84" t="s">
        <v>21</v>
      </c>
      <c r="S41" s="76">
        <v>0</v>
      </c>
      <c r="T41" s="77">
        <f>S41*Q41</f>
        <v>0</v>
      </c>
      <c r="U41" s="78">
        <f>+T41+P41+L41</f>
        <v>0</v>
      </c>
      <c r="V41" s="79">
        <f t="shared" si="14"/>
        <v>0</v>
      </c>
      <c r="W41" s="78">
        <f>U41*V41</f>
        <v>0</v>
      </c>
      <c r="X41" s="153">
        <f>W41+U41</f>
        <v>0</v>
      </c>
      <c r="Y41" s="261">
        <f t="shared" si="15"/>
        <v>0</v>
      </c>
      <c r="Z41" s="261"/>
      <c r="AA41" s="146" t="str">
        <f t="shared" si="16"/>
        <v>sf</v>
      </c>
      <c r="AB41" s="13"/>
    </row>
    <row r="42" spans="1:28" ht="15" customHeight="1" thickBot="1">
      <c r="A42" s="82">
        <v>20</v>
      </c>
      <c r="B42" s="273"/>
      <c r="C42" s="263"/>
      <c r="D42" s="263"/>
      <c r="E42" s="263"/>
      <c r="F42" s="94">
        <v>0</v>
      </c>
      <c r="G42" s="95" t="s">
        <v>21</v>
      </c>
      <c r="H42" s="73">
        <v>0</v>
      </c>
      <c r="I42" s="74" t="s">
        <v>22</v>
      </c>
      <c r="J42" s="75">
        <f t="shared" si="10"/>
        <v>0</v>
      </c>
      <c r="K42" s="76">
        <v>0</v>
      </c>
      <c r="L42" s="77">
        <f t="shared" si="11"/>
        <v>0</v>
      </c>
      <c r="M42" s="86">
        <v>0</v>
      </c>
      <c r="N42" s="84" t="s">
        <v>21</v>
      </c>
      <c r="O42" s="76">
        <v>0</v>
      </c>
      <c r="P42" s="77">
        <f t="shared" si="12"/>
        <v>0</v>
      </c>
      <c r="Q42" s="86">
        <v>0</v>
      </c>
      <c r="R42" s="84" t="s">
        <v>21</v>
      </c>
      <c r="S42" s="76">
        <v>0</v>
      </c>
      <c r="T42" s="77">
        <f t="shared" si="13"/>
        <v>0</v>
      </c>
      <c r="U42" s="78">
        <f t="shared" si="7"/>
        <v>0</v>
      </c>
      <c r="V42" s="79">
        <f t="shared" si="14"/>
        <v>0</v>
      </c>
      <c r="W42" s="78">
        <f t="shared" si="8"/>
        <v>0</v>
      </c>
      <c r="X42" s="153">
        <f t="shared" si="9"/>
        <v>0</v>
      </c>
      <c r="Y42" s="261">
        <f t="shared" si="15"/>
        <v>0</v>
      </c>
      <c r="Z42" s="261"/>
      <c r="AA42" s="146" t="str">
        <f t="shared" si="16"/>
        <v>sf</v>
      </c>
      <c r="AB42" s="13"/>
    </row>
    <row r="43" spans="1:35" ht="15" customHeight="1" thickBot="1">
      <c r="A43" s="87">
        <v>21</v>
      </c>
      <c r="B43" s="274" t="s">
        <v>19</v>
      </c>
      <c r="C43" s="274"/>
      <c r="D43" s="274"/>
      <c r="E43" s="274"/>
      <c r="F43" s="89"/>
      <c r="G43" s="89"/>
      <c r="H43" s="88"/>
      <c r="I43" s="88"/>
      <c r="J43" s="88"/>
      <c r="K43" s="88"/>
      <c r="L43" s="88"/>
      <c r="M43" s="88"/>
      <c r="N43" s="88"/>
      <c r="O43" s="88"/>
      <c r="P43" s="88"/>
      <c r="Q43" s="88"/>
      <c r="R43" s="88"/>
      <c r="S43" s="88"/>
      <c r="T43" s="88"/>
      <c r="U43" s="88"/>
      <c r="V43" s="88"/>
      <c r="W43" s="88"/>
      <c r="X43" s="154"/>
      <c r="Y43" s="156"/>
      <c r="Z43" s="158"/>
      <c r="AA43" s="155"/>
      <c r="AB43" s="13"/>
      <c r="AE43" s="3"/>
      <c r="AF43" s="3"/>
      <c r="AG43" s="3"/>
      <c r="AH43" s="7"/>
      <c r="AI43" s="8"/>
    </row>
    <row r="44" spans="1:28" ht="15" customHeight="1" thickBot="1">
      <c r="A44" s="82">
        <v>21</v>
      </c>
      <c r="B44" s="273"/>
      <c r="C44" s="263"/>
      <c r="D44" s="263"/>
      <c r="E44" s="263"/>
      <c r="F44" s="94">
        <v>0</v>
      </c>
      <c r="G44" s="95" t="s">
        <v>21</v>
      </c>
      <c r="H44" s="73">
        <v>0</v>
      </c>
      <c r="I44" s="74" t="s">
        <v>22</v>
      </c>
      <c r="J44" s="75">
        <f aca="true" t="shared" si="17" ref="J44:J49">IF(H44&lt;&gt;0,F44/H44,0)</f>
        <v>0</v>
      </c>
      <c r="K44" s="76">
        <v>0</v>
      </c>
      <c r="L44" s="77">
        <f t="shared" si="11"/>
        <v>0</v>
      </c>
      <c r="M44" s="73">
        <v>0</v>
      </c>
      <c r="N44" s="84" t="s">
        <v>21</v>
      </c>
      <c r="O44" s="76">
        <v>0</v>
      </c>
      <c r="P44" s="77">
        <f t="shared" si="12"/>
        <v>0</v>
      </c>
      <c r="Q44" s="73">
        <v>0</v>
      </c>
      <c r="R44" s="84" t="s">
        <v>21</v>
      </c>
      <c r="S44" s="76">
        <v>0</v>
      </c>
      <c r="T44" s="77">
        <f t="shared" si="13"/>
        <v>0</v>
      </c>
      <c r="U44" s="78">
        <f t="shared" si="7"/>
        <v>0</v>
      </c>
      <c r="V44" s="79">
        <f aca="true" t="shared" si="18" ref="V44:V49">SUM($T$10+$T$8+$T$6)</f>
        <v>0</v>
      </c>
      <c r="W44" s="78">
        <f t="shared" si="8"/>
        <v>0</v>
      </c>
      <c r="X44" s="153">
        <f t="shared" si="9"/>
        <v>0</v>
      </c>
      <c r="Y44" s="261">
        <f aca="true" t="shared" si="19" ref="Y44:Y49">IF(F44=0,0,X44/F44)</f>
        <v>0</v>
      </c>
      <c r="Z44" s="261"/>
      <c r="AA44" s="146" t="str">
        <f aca="true" t="shared" si="20" ref="AA44:AA49">+G44</f>
        <v>sf</v>
      </c>
      <c r="AB44" s="13"/>
    </row>
    <row r="45" spans="1:28" ht="15" customHeight="1" thickBot="1">
      <c r="A45" s="82">
        <v>22</v>
      </c>
      <c r="B45" s="273"/>
      <c r="C45" s="263"/>
      <c r="D45" s="263"/>
      <c r="E45" s="263"/>
      <c r="F45" s="94">
        <v>0</v>
      </c>
      <c r="G45" s="95" t="s">
        <v>21</v>
      </c>
      <c r="H45" s="73">
        <v>0</v>
      </c>
      <c r="I45" s="74" t="s">
        <v>22</v>
      </c>
      <c r="J45" s="75">
        <f t="shared" si="17"/>
        <v>0</v>
      </c>
      <c r="K45" s="76">
        <v>0</v>
      </c>
      <c r="L45" s="77">
        <f t="shared" si="11"/>
        <v>0</v>
      </c>
      <c r="M45" s="73">
        <v>0</v>
      </c>
      <c r="N45" s="84" t="s">
        <v>21</v>
      </c>
      <c r="O45" s="76">
        <v>0</v>
      </c>
      <c r="P45" s="77">
        <f t="shared" si="12"/>
        <v>0</v>
      </c>
      <c r="Q45" s="73">
        <v>0</v>
      </c>
      <c r="R45" s="84" t="s">
        <v>21</v>
      </c>
      <c r="S45" s="76">
        <v>0</v>
      </c>
      <c r="T45" s="77">
        <f t="shared" si="13"/>
        <v>0</v>
      </c>
      <c r="U45" s="78">
        <f t="shared" si="7"/>
        <v>0</v>
      </c>
      <c r="V45" s="79">
        <f t="shared" si="18"/>
        <v>0</v>
      </c>
      <c r="W45" s="78">
        <f t="shared" si="8"/>
        <v>0</v>
      </c>
      <c r="X45" s="153">
        <f t="shared" si="9"/>
        <v>0</v>
      </c>
      <c r="Y45" s="261">
        <f t="shared" si="19"/>
        <v>0</v>
      </c>
      <c r="Z45" s="261"/>
      <c r="AA45" s="146" t="str">
        <f t="shared" si="20"/>
        <v>sf</v>
      </c>
      <c r="AB45" s="13"/>
    </row>
    <row r="46" spans="1:28" ht="15" customHeight="1" thickBot="1">
      <c r="A46" s="82">
        <v>23</v>
      </c>
      <c r="B46" s="273"/>
      <c r="C46" s="263"/>
      <c r="D46" s="263"/>
      <c r="E46" s="263"/>
      <c r="F46" s="94">
        <v>0</v>
      </c>
      <c r="G46" s="95" t="s">
        <v>21</v>
      </c>
      <c r="H46" s="73">
        <v>0</v>
      </c>
      <c r="I46" s="74" t="s">
        <v>22</v>
      </c>
      <c r="J46" s="75">
        <f t="shared" si="17"/>
        <v>0</v>
      </c>
      <c r="K46" s="76">
        <v>0</v>
      </c>
      <c r="L46" s="77">
        <f t="shared" si="11"/>
        <v>0</v>
      </c>
      <c r="M46" s="73">
        <v>0</v>
      </c>
      <c r="N46" s="84" t="s">
        <v>21</v>
      </c>
      <c r="O46" s="76">
        <v>0</v>
      </c>
      <c r="P46" s="77">
        <f t="shared" si="12"/>
        <v>0</v>
      </c>
      <c r="Q46" s="73">
        <v>0</v>
      </c>
      <c r="R46" s="84" t="s">
        <v>21</v>
      </c>
      <c r="S46" s="76">
        <v>0</v>
      </c>
      <c r="T46" s="77">
        <f t="shared" si="13"/>
        <v>0</v>
      </c>
      <c r="U46" s="78">
        <f t="shared" si="7"/>
        <v>0</v>
      </c>
      <c r="V46" s="79">
        <f t="shared" si="18"/>
        <v>0</v>
      </c>
      <c r="W46" s="78">
        <f t="shared" si="8"/>
        <v>0</v>
      </c>
      <c r="X46" s="153">
        <f t="shared" si="9"/>
        <v>0</v>
      </c>
      <c r="Y46" s="261">
        <f t="shared" si="19"/>
        <v>0</v>
      </c>
      <c r="Z46" s="261"/>
      <c r="AA46" s="146" t="str">
        <f t="shared" si="20"/>
        <v>sf</v>
      </c>
      <c r="AB46" s="13"/>
    </row>
    <row r="47" spans="1:28" ht="15" customHeight="1" thickBot="1">
      <c r="A47" s="82">
        <v>24</v>
      </c>
      <c r="B47" s="273"/>
      <c r="C47" s="263"/>
      <c r="D47" s="263"/>
      <c r="E47" s="263"/>
      <c r="F47" s="94">
        <v>0</v>
      </c>
      <c r="G47" s="95" t="s">
        <v>21</v>
      </c>
      <c r="H47" s="73">
        <v>0</v>
      </c>
      <c r="I47" s="74" t="s">
        <v>22</v>
      </c>
      <c r="J47" s="75">
        <f t="shared" si="17"/>
        <v>0</v>
      </c>
      <c r="K47" s="76">
        <v>0</v>
      </c>
      <c r="L47" s="77">
        <f t="shared" si="11"/>
        <v>0</v>
      </c>
      <c r="M47" s="73">
        <v>0</v>
      </c>
      <c r="N47" s="84" t="s">
        <v>21</v>
      </c>
      <c r="O47" s="76">
        <v>0</v>
      </c>
      <c r="P47" s="77">
        <f t="shared" si="12"/>
        <v>0</v>
      </c>
      <c r="Q47" s="73">
        <v>0</v>
      </c>
      <c r="R47" s="84" t="s">
        <v>21</v>
      </c>
      <c r="S47" s="76">
        <v>0</v>
      </c>
      <c r="T47" s="77">
        <f t="shared" si="13"/>
        <v>0</v>
      </c>
      <c r="U47" s="78">
        <f t="shared" si="7"/>
        <v>0</v>
      </c>
      <c r="V47" s="79">
        <f t="shared" si="18"/>
        <v>0</v>
      </c>
      <c r="W47" s="78">
        <f t="shared" si="8"/>
        <v>0</v>
      </c>
      <c r="X47" s="153">
        <f t="shared" si="9"/>
        <v>0</v>
      </c>
      <c r="Y47" s="261">
        <f t="shared" si="19"/>
        <v>0</v>
      </c>
      <c r="Z47" s="261"/>
      <c r="AA47" s="146" t="str">
        <f t="shared" si="20"/>
        <v>sf</v>
      </c>
      <c r="AB47" s="13"/>
    </row>
    <row r="48" spans="1:28" ht="15" customHeight="1" thickBot="1">
      <c r="A48" s="82">
        <v>25</v>
      </c>
      <c r="B48" s="273"/>
      <c r="C48" s="263"/>
      <c r="D48" s="263"/>
      <c r="E48" s="263"/>
      <c r="F48" s="94">
        <v>0</v>
      </c>
      <c r="G48" s="95" t="s">
        <v>21</v>
      </c>
      <c r="H48" s="73">
        <v>0</v>
      </c>
      <c r="I48" s="74" t="s">
        <v>22</v>
      </c>
      <c r="J48" s="75">
        <f t="shared" si="17"/>
        <v>0</v>
      </c>
      <c r="K48" s="76">
        <v>0</v>
      </c>
      <c r="L48" s="77">
        <f t="shared" si="11"/>
        <v>0</v>
      </c>
      <c r="M48" s="73">
        <v>0</v>
      </c>
      <c r="N48" s="84" t="s">
        <v>21</v>
      </c>
      <c r="O48" s="76">
        <v>0</v>
      </c>
      <c r="P48" s="77">
        <f t="shared" si="12"/>
        <v>0</v>
      </c>
      <c r="Q48" s="73">
        <v>0</v>
      </c>
      <c r="R48" s="84" t="s">
        <v>21</v>
      </c>
      <c r="S48" s="76">
        <v>0</v>
      </c>
      <c r="T48" s="77">
        <f t="shared" si="13"/>
        <v>0</v>
      </c>
      <c r="U48" s="78">
        <f t="shared" si="7"/>
        <v>0</v>
      </c>
      <c r="V48" s="79">
        <f t="shared" si="18"/>
        <v>0</v>
      </c>
      <c r="W48" s="78">
        <f t="shared" si="8"/>
        <v>0</v>
      </c>
      <c r="X48" s="153">
        <f t="shared" si="9"/>
        <v>0</v>
      </c>
      <c r="Y48" s="261">
        <f t="shared" si="19"/>
        <v>0</v>
      </c>
      <c r="Z48" s="261"/>
      <c r="AA48" s="146" t="str">
        <f t="shared" si="20"/>
        <v>sf</v>
      </c>
      <c r="AB48" s="13"/>
    </row>
    <row r="49" spans="1:28" ht="15" customHeight="1" thickBot="1">
      <c r="A49" s="82">
        <v>26</v>
      </c>
      <c r="B49" s="273"/>
      <c r="C49" s="263"/>
      <c r="D49" s="263"/>
      <c r="E49" s="263"/>
      <c r="F49" s="94">
        <v>0</v>
      </c>
      <c r="G49" s="95" t="s">
        <v>21</v>
      </c>
      <c r="H49" s="73">
        <v>0</v>
      </c>
      <c r="I49" s="74" t="s">
        <v>22</v>
      </c>
      <c r="J49" s="75">
        <f t="shared" si="17"/>
        <v>0</v>
      </c>
      <c r="K49" s="76">
        <v>0</v>
      </c>
      <c r="L49" s="77">
        <f t="shared" si="11"/>
        <v>0</v>
      </c>
      <c r="M49" s="73">
        <v>0</v>
      </c>
      <c r="N49" s="84" t="s">
        <v>21</v>
      </c>
      <c r="O49" s="76">
        <v>0</v>
      </c>
      <c r="P49" s="77">
        <f>O49*M49</f>
        <v>0</v>
      </c>
      <c r="Q49" s="73">
        <v>0</v>
      </c>
      <c r="R49" s="84" t="s">
        <v>21</v>
      </c>
      <c r="S49" s="76">
        <v>0</v>
      </c>
      <c r="T49" s="77">
        <f t="shared" si="13"/>
        <v>0</v>
      </c>
      <c r="U49" s="78">
        <f t="shared" si="7"/>
        <v>0</v>
      </c>
      <c r="V49" s="79">
        <f t="shared" si="18"/>
        <v>0</v>
      </c>
      <c r="W49" s="78">
        <f t="shared" si="8"/>
        <v>0</v>
      </c>
      <c r="X49" s="153">
        <f t="shared" si="9"/>
        <v>0</v>
      </c>
      <c r="Y49" s="277">
        <f t="shared" si="19"/>
        <v>0</v>
      </c>
      <c r="Z49" s="277"/>
      <c r="AA49" s="146" t="str">
        <f t="shared" si="20"/>
        <v>sf</v>
      </c>
      <c r="AB49" s="62"/>
    </row>
    <row r="50" spans="1:28" ht="15" customHeight="1" thickBot="1">
      <c r="A50" s="285" t="s">
        <v>8</v>
      </c>
      <c r="B50" s="286"/>
      <c r="C50" s="286"/>
      <c r="D50" s="286"/>
      <c r="E50" s="286"/>
      <c r="F50" s="286"/>
      <c r="G50" s="287"/>
      <c r="H50" s="135"/>
      <c r="I50" s="136"/>
      <c r="J50" s="291" t="s">
        <v>158</v>
      </c>
      <c r="K50" s="291"/>
      <c r="L50" s="181">
        <f>SUM(L22:L49)</f>
        <v>1E-06</v>
      </c>
      <c r="M50" s="292" t="s">
        <v>157</v>
      </c>
      <c r="N50" s="291"/>
      <c r="O50" s="291"/>
      <c r="P50" s="183">
        <f>SUM(P22:P49)</f>
        <v>0</v>
      </c>
      <c r="Q50" s="292" t="s">
        <v>156</v>
      </c>
      <c r="R50" s="291"/>
      <c r="S50" s="291"/>
      <c r="T50" s="183">
        <f>SUM(T22:T49)</f>
        <v>0</v>
      </c>
      <c r="U50" s="278" t="s">
        <v>161</v>
      </c>
      <c r="V50" s="279"/>
      <c r="W50" s="147">
        <f>SUM(W22:W49)</f>
        <v>0</v>
      </c>
      <c r="X50" s="183">
        <f>SUM(X22:X49)</f>
        <v>1E-06</v>
      </c>
      <c r="Y50" s="139" t="s">
        <v>160</v>
      </c>
      <c r="Z50" s="140"/>
      <c r="AA50" s="141"/>
      <c r="AB50" s="63"/>
    </row>
    <row r="51" spans="1:28" ht="15" customHeight="1" thickBot="1">
      <c r="A51" s="288"/>
      <c r="B51" s="289"/>
      <c r="C51" s="289"/>
      <c r="D51" s="289"/>
      <c r="E51" s="289"/>
      <c r="F51" s="289"/>
      <c r="G51" s="290"/>
      <c r="H51" s="137"/>
      <c r="I51" s="138"/>
      <c r="J51" s="276" t="s">
        <v>144</v>
      </c>
      <c r="K51" s="276"/>
      <c r="L51" s="182">
        <f>IF(T12="Yes",SUM(L22:L49)*W51,0)</f>
        <v>0</v>
      </c>
      <c r="M51" s="275" t="s">
        <v>145</v>
      </c>
      <c r="N51" s="276"/>
      <c r="O51" s="276"/>
      <c r="P51" s="183">
        <f>IF(W12="Yes",SUM(P22:P49)*W51,0)</f>
        <v>0</v>
      </c>
      <c r="Q51" s="275" t="s">
        <v>146</v>
      </c>
      <c r="R51" s="276"/>
      <c r="S51" s="276"/>
      <c r="T51" s="183">
        <f>IF(X12="Yes",SUM(T22:T49)*W51,0)</f>
        <v>0</v>
      </c>
      <c r="U51" s="121" t="s">
        <v>166</v>
      </c>
      <c r="V51" s="150"/>
      <c r="W51" s="151">
        <f>X6+X8+X10</f>
        <v>0</v>
      </c>
      <c r="X51" s="183">
        <f>+T51+P51+L51</f>
        <v>0</v>
      </c>
      <c r="Y51" s="142" t="s">
        <v>165</v>
      </c>
      <c r="Z51" s="142"/>
      <c r="AA51" s="149"/>
      <c r="AB51" s="3"/>
    </row>
    <row r="52" spans="1:14" ht="15" customHeight="1" thickBot="1">
      <c r="A52" s="13"/>
      <c r="B52" s="13"/>
      <c r="C52" s="13"/>
      <c r="D52" s="13"/>
      <c r="E52" s="13"/>
      <c r="F52" s="13"/>
      <c r="G52" s="13"/>
      <c r="H52" s="13"/>
      <c r="I52" s="54"/>
      <c r="J52" s="13"/>
      <c r="K52" s="54"/>
      <c r="L52" s="54"/>
      <c r="M52" s="54"/>
      <c r="N52" s="17"/>
    </row>
    <row r="53" spans="1:27" ht="15" customHeight="1" thickBot="1">
      <c r="A53" s="282" t="s">
        <v>162</v>
      </c>
      <c r="B53" s="283"/>
      <c r="C53" s="283"/>
      <c r="D53" s="283"/>
      <c r="E53" s="283"/>
      <c r="F53" s="283"/>
      <c r="G53" s="283"/>
      <c r="H53" s="284"/>
      <c r="I53" s="13"/>
      <c r="J53" s="282" t="s">
        <v>163</v>
      </c>
      <c r="K53" s="283"/>
      <c r="L53" s="283"/>
      <c r="M53" s="283"/>
      <c r="N53" s="283"/>
      <c r="O53" s="283"/>
      <c r="P53" s="284"/>
      <c r="R53" s="282" t="s">
        <v>164</v>
      </c>
      <c r="S53" s="283"/>
      <c r="T53" s="283"/>
      <c r="U53" s="283"/>
      <c r="V53" s="283"/>
      <c r="W53" s="284"/>
      <c r="Y53" s="208" t="s">
        <v>92</v>
      </c>
      <c r="Z53" s="209"/>
      <c r="AA53" s="210"/>
    </row>
    <row r="54" spans="1:27" ht="15" customHeight="1" thickBot="1">
      <c r="A54" s="224" t="s">
        <v>134</v>
      </c>
      <c r="B54" s="226"/>
      <c r="C54" s="128"/>
      <c r="D54" s="119" t="s">
        <v>112</v>
      </c>
      <c r="E54" s="119"/>
      <c r="F54" s="119"/>
      <c r="G54" s="119"/>
      <c r="H54" s="129"/>
      <c r="I54" s="27"/>
      <c r="J54" s="179" t="s">
        <v>200</v>
      </c>
      <c r="K54" s="17"/>
      <c r="L54" s="54"/>
      <c r="M54" s="54"/>
      <c r="N54" s="54"/>
      <c r="O54" s="54"/>
      <c r="P54" s="177"/>
      <c r="R54" s="338" t="s">
        <v>177</v>
      </c>
      <c r="S54" s="339"/>
      <c r="T54" s="339"/>
      <c r="U54" s="340"/>
      <c r="V54" s="280">
        <f>ROUND(X51+X50,0)</f>
        <v>0</v>
      </c>
      <c r="W54" s="281"/>
      <c r="Y54" s="97" t="s">
        <v>94</v>
      </c>
      <c r="Z54" s="334"/>
      <c r="AA54" s="335"/>
    </row>
    <row r="55" spans="1:28" ht="15" customHeight="1" thickBot="1">
      <c r="A55" s="300" t="s">
        <v>190</v>
      </c>
      <c r="B55" s="301"/>
      <c r="C55" s="302" t="s">
        <v>202</v>
      </c>
      <c r="D55" s="303"/>
      <c r="E55" s="303"/>
      <c r="F55" s="303"/>
      <c r="G55" s="303"/>
      <c r="H55" s="304"/>
      <c r="I55" s="123"/>
      <c r="J55" s="343" t="s">
        <v>199</v>
      </c>
      <c r="K55" s="344"/>
      <c r="L55" s="344"/>
      <c r="M55" s="344"/>
      <c r="N55" s="344"/>
      <c r="O55" s="344"/>
      <c r="P55" s="345"/>
      <c r="R55" s="159"/>
      <c r="S55" s="326" t="s">
        <v>29</v>
      </c>
      <c r="T55" s="326"/>
      <c r="U55" s="327"/>
      <c r="V55" s="280">
        <f>ROUND(W50+T50+T51+P50+P51+L50+L51,0)</f>
        <v>0</v>
      </c>
      <c r="W55" s="281"/>
      <c r="Y55" s="98"/>
      <c r="Z55" s="336"/>
      <c r="AA55" s="337"/>
      <c r="AB55" s="64"/>
    </row>
    <row r="56" spans="1:27" ht="15" customHeight="1" thickBot="1">
      <c r="A56" s="305" t="s">
        <v>96</v>
      </c>
      <c r="B56" s="306"/>
      <c r="C56" s="100" t="s">
        <v>26</v>
      </c>
      <c r="D56" s="100" t="s">
        <v>23</v>
      </c>
      <c r="E56" s="100" t="s">
        <v>24</v>
      </c>
      <c r="F56" s="100" t="s">
        <v>118</v>
      </c>
      <c r="G56" s="52" t="s">
        <v>25</v>
      </c>
      <c r="H56" s="101" t="s">
        <v>119</v>
      </c>
      <c r="I56" s="3"/>
      <c r="J56" s="121" t="s">
        <v>97</v>
      </c>
      <c r="K56" s="12"/>
      <c r="L56" s="91" t="s">
        <v>198</v>
      </c>
      <c r="M56" s="91" t="s">
        <v>99</v>
      </c>
      <c r="N56" s="91" t="s">
        <v>98</v>
      </c>
      <c r="O56" s="91" t="s">
        <v>101</v>
      </c>
      <c r="P56" s="91" t="s">
        <v>5</v>
      </c>
      <c r="U56" s="100" t="s">
        <v>197</v>
      </c>
      <c r="V56" s="280">
        <f>+V54-V55</f>
        <v>0</v>
      </c>
      <c r="W56" s="281"/>
      <c r="Y56" s="99" t="s">
        <v>95</v>
      </c>
      <c r="Z56" s="334"/>
      <c r="AA56" s="335"/>
    </row>
    <row r="57" spans="1:27" ht="15" customHeight="1" thickBot="1">
      <c r="A57" s="35" t="s">
        <v>142</v>
      </c>
      <c r="B57" s="36"/>
      <c r="C57" s="20">
        <v>0</v>
      </c>
      <c r="D57" s="21">
        <v>0</v>
      </c>
      <c r="E57" s="21">
        <v>0</v>
      </c>
      <c r="F57" s="104">
        <f>SUM(D57+E57)*$H$83</f>
        <v>0</v>
      </c>
      <c r="G57" s="120">
        <f>SUM(D57:F57)</f>
        <v>0</v>
      </c>
      <c r="H57" s="105">
        <f>C57*G57</f>
        <v>0</v>
      </c>
      <c r="I57" s="3"/>
      <c r="J57" s="192" t="s">
        <v>148</v>
      </c>
      <c r="K57" s="17"/>
      <c r="L57" s="17"/>
      <c r="M57" s="17"/>
      <c r="N57" s="17"/>
      <c r="O57" s="17"/>
      <c r="P57" s="193"/>
      <c r="R57" s="310" t="s">
        <v>180</v>
      </c>
      <c r="S57" s="308"/>
      <c r="T57" s="308"/>
      <c r="U57" s="308"/>
      <c r="V57" s="308"/>
      <c r="W57" s="309"/>
      <c r="Y57" s="98"/>
      <c r="Z57" s="336"/>
      <c r="AA57" s="337"/>
    </row>
    <row r="58" spans="1:27" ht="15" customHeight="1" thickBot="1">
      <c r="A58" s="9"/>
      <c r="B58" s="3"/>
      <c r="C58" s="3"/>
      <c r="D58" s="3"/>
      <c r="E58" s="3"/>
      <c r="F58" s="3"/>
      <c r="G58" s="3"/>
      <c r="H58" s="18"/>
      <c r="J58" s="9"/>
      <c r="K58" s="3"/>
      <c r="L58" s="134"/>
      <c r="M58" s="96">
        <v>0</v>
      </c>
      <c r="N58" s="20">
        <v>0</v>
      </c>
      <c r="O58" s="20" t="s">
        <v>100</v>
      </c>
      <c r="P58" s="92">
        <f>N58*M58</f>
        <v>0</v>
      </c>
      <c r="R58" s="295" t="s">
        <v>181</v>
      </c>
      <c r="S58" s="296"/>
      <c r="T58" s="297"/>
      <c r="U58" s="30">
        <f>+'Item 1 '!U58</f>
        <v>0</v>
      </c>
      <c r="V58" s="330">
        <f>SUM(V54*U58)</f>
        <v>0</v>
      </c>
      <c r="W58" s="299"/>
      <c r="Y58" s="99" t="s">
        <v>93</v>
      </c>
      <c r="Z58" s="334"/>
      <c r="AA58" s="335"/>
    </row>
    <row r="59" spans="1:27" ht="15" customHeight="1" thickBot="1">
      <c r="A59" s="35" t="s">
        <v>137</v>
      </c>
      <c r="B59" s="36"/>
      <c r="C59" s="20">
        <v>0</v>
      </c>
      <c r="D59" s="21">
        <v>0</v>
      </c>
      <c r="E59" s="21">
        <v>0</v>
      </c>
      <c r="F59" s="104">
        <f>SUM(D59+E59)*$H$83</f>
        <v>0</v>
      </c>
      <c r="G59" s="120">
        <f>SUM(D59:F59)</f>
        <v>0</v>
      </c>
      <c r="H59" s="105">
        <f>C59*G59</f>
        <v>0</v>
      </c>
      <c r="J59" s="9"/>
      <c r="K59" s="3"/>
      <c r="L59" s="134"/>
      <c r="M59" s="96">
        <v>0</v>
      </c>
      <c r="N59" s="20">
        <v>0</v>
      </c>
      <c r="O59" s="20" t="s">
        <v>100</v>
      </c>
      <c r="P59" s="92">
        <f>N59*M59</f>
        <v>0</v>
      </c>
      <c r="S59" s="317" t="s">
        <v>1</v>
      </c>
      <c r="T59" s="318"/>
      <c r="U59" s="28">
        <f>SUM(U58)</f>
        <v>0</v>
      </c>
      <c r="V59" s="293">
        <f>SUM(V58)</f>
        <v>0</v>
      </c>
      <c r="W59" s="294"/>
      <c r="Y59" s="98"/>
      <c r="Z59" s="336"/>
      <c r="AA59" s="337"/>
    </row>
    <row r="60" spans="1:16" ht="15" customHeight="1" thickBot="1">
      <c r="A60" s="23"/>
      <c r="B60" s="13"/>
      <c r="C60" s="13"/>
      <c r="D60" s="13"/>
      <c r="E60" s="13"/>
      <c r="F60" s="3"/>
      <c r="G60" s="13"/>
      <c r="H60" s="18"/>
      <c r="J60" s="9"/>
      <c r="K60" s="3"/>
      <c r="L60" s="134"/>
      <c r="M60" s="96">
        <v>0</v>
      </c>
      <c r="N60" s="20">
        <v>0</v>
      </c>
      <c r="O60" s="20" t="s">
        <v>100</v>
      </c>
      <c r="P60" s="92">
        <f>N60*M60</f>
        <v>0</v>
      </c>
    </row>
    <row r="61" spans="1:27" ht="15" customHeight="1" thickBot="1">
      <c r="A61" s="35" t="s">
        <v>136</v>
      </c>
      <c r="B61" s="36"/>
      <c r="C61" s="20">
        <v>0</v>
      </c>
      <c r="D61" s="21">
        <v>0</v>
      </c>
      <c r="E61" s="21">
        <v>0</v>
      </c>
      <c r="F61" s="104">
        <f>SUM(D61+E61)*$H$83</f>
        <v>0</v>
      </c>
      <c r="G61" s="120">
        <f>SUM(D61:F61)</f>
        <v>0</v>
      </c>
      <c r="H61" s="105">
        <f>C61*G61</f>
        <v>0</v>
      </c>
      <c r="J61" s="9"/>
      <c r="K61" s="3"/>
      <c r="L61" s="134"/>
      <c r="M61" s="96">
        <v>0</v>
      </c>
      <c r="N61" s="20">
        <v>0</v>
      </c>
      <c r="O61" s="20" t="s">
        <v>100</v>
      </c>
      <c r="P61" s="92">
        <f>N61*M61</f>
        <v>0</v>
      </c>
      <c r="R61" s="307" t="s">
        <v>10</v>
      </c>
      <c r="S61" s="308"/>
      <c r="T61" s="308"/>
      <c r="U61" s="308"/>
      <c r="V61" s="308"/>
      <c r="W61" s="309"/>
      <c r="Y61" s="208" t="s">
        <v>92</v>
      </c>
      <c r="Z61" s="209"/>
      <c r="AA61" s="210"/>
    </row>
    <row r="62" spans="1:27" ht="15" customHeight="1" thickBot="1">
      <c r="A62" s="23"/>
      <c r="B62" s="36"/>
      <c r="C62" s="13"/>
      <c r="D62" s="37"/>
      <c r="E62" s="13"/>
      <c r="F62" s="3"/>
      <c r="G62" s="13"/>
      <c r="H62" s="108"/>
      <c r="J62" s="9"/>
      <c r="K62" s="3"/>
      <c r="L62" s="134"/>
      <c r="M62" s="96">
        <v>0</v>
      </c>
      <c r="N62" s="20">
        <v>0</v>
      </c>
      <c r="O62" s="20" t="s">
        <v>100</v>
      </c>
      <c r="P62" s="196">
        <f>N62*M62</f>
        <v>0</v>
      </c>
      <c r="R62" s="295" t="s">
        <v>170</v>
      </c>
      <c r="S62" s="296"/>
      <c r="T62" s="297"/>
      <c r="U62" s="29">
        <f>+'Item 1 '!U62</f>
        <v>0</v>
      </c>
      <c r="V62" s="298">
        <f>SUM(V59+V54)*U62</f>
        <v>0</v>
      </c>
      <c r="W62" s="299"/>
      <c r="Y62" s="97" t="s">
        <v>94</v>
      </c>
      <c r="Z62" s="334"/>
      <c r="AA62" s="335"/>
    </row>
    <row r="63" spans="1:27" ht="15" customHeight="1" thickBot="1">
      <c r="A63" s="35" t="s">
        <v>203</v>
      </c>
      <c r="B63" s="36"/>
      <c r="C63" s="20">
        <v>0</v>
      </c>
      <c r="D63" s="21">
        <v>0</v>
      </c>
      <c r="E63" s="21">
        <v>0</v>
      </c>
      <c r="F63" s="104">
        <f>SUM(D63+E63)*$H$83</f>
        <v>0</v>
      </c>
      <c r="G63" s="120">
        <f>SUM(D63:F63)</f>
        <v>0</v>
      </c>
      <c r="H63" s="105">
        <f>C63*G63</f>
        <v>0</v>
      </c>
      <c r="J63" s="9"/>
      <c r="K63" s="3"/>
      <c r="L63" s="15"/>
      <c r="M63" s="3"/>
      <c r="N63" s="176"/>
      <c r="O63" s="176" t="s">
        <v>5</v>
      </c>
      <c r="P63" s="194">
        <f>SUM(P58:P62)</f>
        <v>0</v>
      </c>
      <c r="S63" s="317" t="s">
        <v>1</v>
      </c>
      <c r="T63" s="318"/>
      <c r="U63" s="28">
        <f>SUM(U62)</f>
        <v>0</v>
      </c>
      <c r="V63" s="293">
        <f>SUM(V62)</f>
        <v>0</v>
      </c>
      <c r="W63" s="294"/>
      <c r="Y63" s="98"/>
      <c r="Z63" s="336"/>
      <c r="AA63" s="337"/>
    </row>
    <row r="64" spans="1:27" ht="15" customHeight="1" thickBot="1">
      <c r="A64" s="35"/>
      <c r="B64" s="3"/>
      <c r="C64" s="3"/>
      <c r="D64" s="19"/>
      <c r="E64" s="19"/>
      <c r="F64" s="3"/>
      <c r="G64" s="16"/>
      <c r="H64" s="108"/>
      <c r="J64" s="93" t="s">
        <v>149</v>
      </c>
      <c r="K64" s="3"/>
      <c r="L64" s="15"/>
      <c r="M64" s="15"/>
      <c r="N64" s="15"/>
      <c r="O64" s="3"/>
      <c r="P64" s="10"/>
      <c r="Y64" s="99" t="s">
        <v>95</v>
      </c>
      <c r="Z64" s="334"/>
      <c r="AA64" s="335"/>
    </row>
    <row r="65" spans="1:27" ht="15" customHeight="1" thickBot="1">
      <c r="A65" s="35" t="s">
        <v>138</v>
      </c>
      <c r="B65" s="36"/>
      <c r="C65" s="20">
        <v>0</v>
      </c>
      <c r="D65" s="21">
        <v>0</v>
      </c>
      <c r="E65" s="21">
        <v>0</v>
      </c>
      <c r="F65" s="104">
        <f>SUM(D65+E65)*$H$83</f>
        <v>0</v>
      </c>
      <c r="G65" s="120">
        <f>SUM(D65:F65)</f>
        <v>0</v>
      </c>
      <c r="H65" s="105">
        <f>C65*G65</f>
        <v>0</v>
      </c>
      <c r="J65" s="9"/>
      <c r="K65" s="3"/>
      <c r="L65" s="134"/>
      <c r="M65" s="96">
        <v>0</v>
      </c>
      <c r="N65" s="20">
        <v>0</v>
      </c>
      <c r="O65" s="20" t="s">
        <v>100</v>
      </c>
      <c r="P65" s="92">
        <f>N65*M65</f>
        <v>0</v>
      </c>
      <c r="R65" s="307" t="s">
        <v>49</v>
      </c>
      <c r="S65" s="308"/>
      <c r="T65" s="308"/>
      <c r="U65" s="308"/>
      <c r="V65" s="308"/>
      <c r="W65" s="309"/>
      <c r="Y65" s="98"/>
      <c r="Z65" s="336"/>
      <c r="AA65" s="337"/>
    </row>
    <row r="66" spans="1:27" ht="15" customHeight="1">
      <c r="A66" s="9"/>
      <c r="B66" s="3"/>
      <c r="C66" s="3"/>
      <c r="D66" s="19"/>
      <c r="E66" s="19"/>
      <c r="F66" s="3"/>
      <c r="G66" s="16"/>
      <c r="H66" s="108"/>
      <c r="J66" s="9"/>
      <c r="K66" s="3"/>
      <c r="L66" s="134"/>
      <c r="M66" s="96">
        <v>0</v>
      </c>
      <c r="N66" s="20">
        <v>0</v>
      </c>
      <c r="O66" s="20" t="s">
        <v>100</v>
      </c>
      <c r="P66" s="92">
        <f>N66*M66</f>
        <v>0</v>
      </c>
      <c r="R66" s="312" t="s">
        <v>173</v>
      </c>
      <c r="S66" s="313"/>
      <c r="T66" s="314"/>
      <c r="U66" s="33">
        <f>+'Item 1 '!U66</f>
        <v>0</v>
      </c>
      <c r="V66" s="319">
        <f>SUM(V63+V59+V54)*U66</f>
        <v>0</v>
      </c>
      <c r="W66" s="320"/>
      <c r="Y66" s="99" t="s">
        <v>93</v>
      </c>
      <c r="Z66" s="334"/>
      <c r="AA66" s="335"/>
    </row>
    <row r="67" spans="1:27" ht="15" customHeight="1" thickBot="1">
      <c r="A67" s="35" t="s">
        <v>141</v>
      </c>
      <c r="B67" s="36"/>
      <c r="C67" s="20">
        <v>0</v>
      </c>
      <c r="D67" s="21">
        <v>0</v>
      </c>
      <c r="E67" s="21">
        <v>0</v>
      </c>
      <c r="F67" s="104">
        <f>SUM(D67+E67)*$H$83</f>
        <v>0</v>
      </c>
      <c r="G67" s="120">
        <f>SUM(D67:F67)</f>
        <v>0</v>
      </c>
      <c r="H67" s="105">
        <f>C67*G67</f>
        <v>0</v>
      </c>
      <c r="J67" s="9"/>
      <c r="K67" s="3"/>
      <c r="L67" s="134"/>
      <c r="M67" s="96">
        <v>0</v>
      </c>
      <c r="N67" s="20">
        <v>0</v>
      </c>
      <c r="O67" s="20" t="s">
        <v>100</v>
      </c>
      <c r="P67" s="92">
        <f>N67*M67</f>
        <v>0</v>
      </c>
      <c r="R67" s="331" t="s">
        <v>174</v>
      </c>
      <c r="S67" s="332"/>
      <c r="T67" s="333"/>
      <c r="U67" s="33">
        <f>+'Item 1 '!U67</f>
        <v>0</v>
      </c>
      <c r="V67" s="319">
        <f>SUM(V63+V59+V54)*U67</f>
        <v>0</v>
      </c>
      <c r="W67" s="320"/>
      <c r="Y67" s="98"/>
      <c r="Z67" s="336"/>
      <c r="AA67" s="337"/>
    </row>
    <row r="68" spans="1:23" ht="15" customHeight="1" thickBot="1">
      <c r="A68" s="9"/>
      <c r="B68" s="3"/>
      <c r="C68" s="3"/>
      <c r="D68" s="19"/>
      <c r="E68" s="19"/>
      <c r="F68" s="3"/>
      <c r="G68" s="16"/>
      <c r="H68" s="108"/>
      <c r="J68" s="9"/>
      <c r="K68" s="3"/>
      <c r="L68" s="134"/>
      <c r="M68" s="96">
        <v>0</v>
      </c>
      <c r="N68" s="20">
        <v>0</v>
      </c>
      <c r="O68" s="20" t="s">
        <v>100</v>
      </c>
      <c r="P68" s="92">
        <f>N68*M68</f>
        <v>0</v>
      </c>
      <c r="R68" s="321" t="s">
        <v>175</v>
      </c>
      <c r="S68" s="322"/>
      <c r="T68" s="323"/>
      <c r="U68" s="34">
        <f>+'Item 1 '!U68</f>
        <v>0</v>
      </c>
      <c r="V68" s="324">
        <f>SUM(V63+V59+V54)*U68</f>
        <v>0</v>
      </c>
      <c r="W68" s="325"/>
    </row>
    <row r="69" spans="1:27" ht="15" customHeight="1" thickBot="1">
      <c r="A69" s="35" t="s">
        <v>139</v>
      </c>
      <c r="B69" s="36"/>
      <c r="C69" s="20">
        <v>0</v>
      </c>
      <c r="D69" s="21">
        <v>0</v>
      </c>
      <c r="E69" s="21">
        <v>0</v>
      </c>
      <c r="F69" s="104">
        <f>SUM(D69+E69)*$H$83</f>
        <v>0</v>
      </c>
      <c r="G69" s="120">
        <f>SUM(D69:F69)</f>
        <v>0</v>
      </c>
      <c r="H69" s="105">
        <f>C69*G69</f>
        <v>0</v>
      </c>
      <c r="J69" s="9"/>
      <c r="K69" s="3"/>
      <c r="L69" s="134"/>
      <c r="M69" s="96">
        <v>0</v>
      </c>
      <c r="N69" s="20">
        <v>0</v>
      </c>
      <c r="O69" s="20" t="s">
        <v>100</v>
      </c>
      <c r="P69" s="196">
        <f>N69*M69</f>
        <v>0</v>
      </c>
      <c r="S69" s="317" t="s">
        <v>1</v>
      </c>
      <c r="T69" s="318"/>
      <c r="U69" s="5">
        <f>SUM(U66:U68)</f>
        <v>0</v>
      </c>
      <c r="V69" s="293">
        <f>SUM(V66:W68)</f>
        <v>0</v>
      </c>
      <c r="W69" s="294"/>
      <c r="Y69" s="208" t="s">
        <v>92</v>
      </c>
      <c r="Z69" s="209"/>
      <c r="AA69" s="210"/>
    </row>
    <row r="70" spans="1:27" ht="15" customHeight="1" thickBot="1">
      <c r="A70" s="9"/>
      <c r="B70" s="3"/>
      <c r="C70" s="3"/>
      <c r="D70" s="19"/>
      <c r="E70" s="19"/>
      <c r="F70" s="3"/>
      <c r="G70" s="16"/>
      <c r="H70" s="108"/>
      <c r="J70" s="9"/>
      <c r="K70" s="3"/>
      <c r="L70" s="15"/>
      <c r="M70" s="3"/>
      <c r="N70" s="176"/>
      <c r="O70" s="176" t="s">
        <v>5</v>
      </c>
      <c r="P70" s="194">
        <f>SUM(P65:P69)</f>
        <v>0</v>
      </c>
      <c r="Y70" s="97" t="s">
        <v>94</v>
      </c>
      <c r="Z70" s="334"/>
      <c r="AA70" s="335"/>
    </row>
    <row r="71" spans="1:27" ht="15" customHeight="1" thickBot="1">
      <c r="A71" s="35" t="s">
        <v>140</v>
      </c>
      <c r="B71" s="36"/>
      <c r="C71" s="20">
        <v>0</v>
      </c>
      <c r="D71" s="21">
        <v>0</v>
      </c>
      <c r="E71" s="21">
        <v>0</v>
      </c>
      <c r="F71" s="104">
        <f>SUM(D71+E71)*$H$83</f>
        <v>0</v>
      </c>
      <c r="G71" s="120">
        <f>SUM(D71:F71)</f>
        <v>0</v>
      </c>
      <c r="H71" s="105">
        <f>C71*G71</f>
        <v>0</v>
      </c>
      <c r="J71" s="93" t="s">
        <v>147</v>
      </c>
      <c r="K71" s="3"/>
      <c r="L71" s="15"/>
      <c r="M71" s="3"/>
      <c r="N71" s="3"/>
      <c r="O71" s="3"/>
      <c r="P71" s="10"/>
      <c r="R71" s="307" t="s">
        <v>77</v>
      </c>
      <c r="S71" s="308"/>
      <c r="T71" s="308"/>
      <c r="U71" s="308"/>
      <c r="V71" s="308"/>
      <c r="W71" s="309"/>
      <c r="Y71" s="98"/>
      <c r="Z71" s="336"/>
      <c r="AA71" s="337"/>
    </row>
    <row r="72" spans="1:27" ht="15" customHeight="1">
      <c r="A72" s="9"/>
      <c r="B72" s="3"/>
      <c r="C72" s="3"/>
      <c r="D72" s="19"/>
      <c r="E72" s="19"/>
      <c r="F72" s="3"/>
      <c r="G72" s="16"/>
      <c r="H72" s="108"/>
      <c r="J72" s="9"/>
      <c r="K72" s="3"/>
      <c r="L72" s="134"/>
      <c r="M72" s="96">
        <v>0</v>
      </c>
      <c r="N72" s="20">
        <v>0</v>
      </c>
      <c r="O72" s="20" t="s">
        <v>100</v>
      </c>
      <c r="P72" s="92">
        <f>N72*M72</f>
        <v>0</v>
      </c>
      <c r="R72" s="312" t="s">
        <v>178</v>
      </c>
      <c r="S72" s="313"/>
      <c r="T72" s="314"/>
      <c r="U72" s="31">
        <f>+'Item 1 '!U72</f>
        <v>0</v>
      </c>
      <c r="V72" s="315">
        <f>SUM(V69+V63+V59+V54)*U72</f>
        <v>0</v>
      </c>
      <c r="W72" s="316"/>
      <c r="Y72" s="99" t="s">
        <v>95</v>
      </c>
      <c r="Z72" s="334"/>
      <c r="AA72" s="335"/>
    </row>
    <row r="73" spans="1:27" ht="15" customHeight="1" thickBot="1">
      <c r="A73" s="35" t="s">
        <v>135</v>
      </c>
      <c r="B73" s="36"/>
      <c r="C73" s="20">
        <v>0</v>
      </c>
      <c r="D73" s="21">
        <v>0</v>
      </c>
      <c r="E73" s="21">
        <v>0</v>
      </c>
      <c r="F73" s="104">
        <f>SUM(D73+E73)*$H$83</f>
        <v>0</v>
      </c>
      <c r="G73" s="120">
        <f>SUM(D73:F73)</f>
        <v>0</v>
      </c>
      <c r="H73" s="105">
        <f>C73*G73</f>
        <v>0</v>
      </c>
      <c r="J73" s="9"/>
      <c r="K73" s="3"/>
      <c r="L73" s="134"/>
      <c r="M73" s="96">
        <v>0</v>
      </c>
      <c r="N73" s="20">
        <v>0</v>
      </c>
      <c r="O73" s="20" t="s">
        <v>100</v>
      </c>
      <c r="P73" s="92">
        <f>N73*M73</f>
        <v>0</v>
      </c>
      <c r="R73" s="331" t="str">
        <f>+'Item 1 '!R73:T73</f>
        <v>Other</v>
      </c>
      <c r="S73" s="332"/>
      <c r="T73" s="333"/>
      <c r="U73" s="33">
        <f>+'Item 1 '!U73</f>
        <v>0</v>
      </c>
      <c r="V73" s="319">
        <f>SUM(V69+V63+V59+V54)*U73</f>
        <v>0</v>
      </c>
      <c r="W73" s="320"/>
      <c r="Y73" s="98"/>
      <c r="Z73" s="336"/>
      <c r="AA73" s="337"/>
    </row>
    <row r="74" spans="1:27" ht="15" customHeight="1" thickBot="1">
      <c r="A74" s="9"/>
      <c r="B74" s="3"/>
      <c r="C74" s="3"/>
      <c r="D74" s="19"/>
      <c r="E74" s="19"/>
      <c r="F74" s="3"/>
      <c r="G74" s="16"/>
      <c r="H74" s="108"/>
      <c r="J74" s="9"/>
      <c r="K74" s="3"/>
      <c r="L74" s="134"/>
      <c r="M74" s="96">
        <v>0</v>
      </c>
      <c r="N74" s="20">
        <v>0</v>
      </c>
      <c r="O74" s="20" t="s">
        <v>100</v>
      </c>
      <c r="P74" s="92">
        <f>N74*M74</f>
        <v>0</v>
      </c>
      <c r="R74" s="348">
        <f>+'Item 1 '!U74</f>
        <v>0</v>
      </c>
      <c r="S74" s="322"/>
      <c r="T74" s="323"/>
      <c r="U74" s="34">
        <f>+'Item 1 '!U74</f>
        <v>0</v>
      </c>
      <c r="V74" s="324">
        <f>SUM(V69+V63+V59+V54)*U74</f>
        <v>0</v>
      </c>
      <c r="W74" s="325"/>
      <c r="Y74" s="99" t="s">
        <v>93</v>
      </c>
      <c r="Z74" s="334"/>
      <c r="AA74" s="335"/>
    </row>
    <row r="75" spans="1:27" ht="15" customHeight="1" thickBot="1">
      <c r="A75" s="93" t="s">
        <v>182</v>
      </c>
      <c r="B75" s="3"/>
      <c r="C75" s="3"/>
      <c r="D75" s="19"/>
      <c r="E75" s="19"/>
      <c r="F75" s="3"/>
      <c r="G75" s="16"/>
      <c r="H75" s="108"/>
      <c r="J75" s="9"/>
      <c r="K75" s="3"/>
      <c r="L75" s="134"/>
      <c r="M75" s="96">
        <v>0</v>
      </c>
      <c r="N75" s="20">
        <v>0</v>
      </c>
      <c r="O75" s="20" t="s">
        <v>100</v>
      </c>
      <c r="P75" s="92">
        <f>N75*M75</f>
        <v>0</v>
      </c>
      <c r="R75" s="4"/>
      <c r="S75" s="317" t="s">
        <v>1</v>
      </c>
      <c r="T75" s="318"/>
      <c r="U75" s="5">
        <f>SUM(U72:U74)</f>
        <v>0</v>
      </c>
      <c r="V75" s="293">
        <f>SUM(V72:W74)</f>
        <v>0</v>
      </c>
      <c r="W75" s="294"/>
      <c r="Y75" s="98"/>
      <c r="Z75" s="336"/>
      <c r="AA75" s="337"/>
    </row>
    <row r="76" spans="1:16" ht="15" customHeight="1" thickBot="1">
      <c r="A76" s="9" t="s">
        <v>183</v>
      </c>
      <c r="B76" s="36"/>
      <c r="C76" s="20">
        <v>0</v>
      </c>
      <c r="D76" s="21">
        <v>0</v>
      </c>
      <c r="E76" s="21">
        <v>0</v>
      </c>
      <c r="F76" s="104">
        <f>SUM(D76+E76)*$H$83</f>
        <v>0</v>
      </c>
      <c r="G76" s="120">
        <f>SUM(D76:F76)</f>
        <v>0</v>
      </c>
      <c r="H76" s="105">
        <f>C76*G76</f>
        <v>0</v>
      </c>
      <c r="J76" s="9"/>
      <c r="K76" s="3"/>
      <c r="L76" s="134"/>
      <c r="M76" s="96">
        <v>0</v>
      </c>
      <c r="N76" s="20">
        <v>0</v>
      </c>
      <c r="O76" s="20" t="s">
        <v>100</v>
      </c>
      <c r="P76" s="196">
        <f>N76*M76</f>
        <v>0</v>
      </c>
    </row>
    <row r="77" spans="1:27" ht="15" customHeight="1" thickBot="1">
      <c r="A77" s="9" t="s">
        <v>136</v>
      </c>
      <c r="B77" s="3"/>
      <c r="C77" s="20">
        <v>0</v>
      </c>
      <c r="D77" s="21">
        <v>0</v>
      </c>
      <c r="E77" s="21">
        <v>0</v>
      </c>
      <c r="F77" s="104">
        <f>SUM(D77+E77)*$H$83</f>
        <v>0</v>
      </c>
      <c r="G77" s="120">
        <f>SUM(D77:F77)</f>
        <v>0</v>
      </c>
      <c r="H77" s="105">
        <f>C77*G77</f>
        <v>0</v>
      </c>
      <c r="J77" s="9"/>
      <c r="K77" s="3"/>
      <c r="L77" s="15"/>
      <c r="M77" s="3"/>
      <c r="N77" s="176"/>
      <c r="O77" s="176" t="s">
        <v>5</v>
      </c>
      <c r="P77" s="194">
        <f>SUM(P72:P76)</f>
        <v>0</v>
      </c>
      <c r="R77" s="307" t="s">
        <v>176</v>
      </c>
      <c r="S77" s="308"/>
      <c r="T77" s="308"/>
      <c r="U77" s="308"/>
      <c r="V77" s="308"/>
      <c r="W77" s="309"/>
      <c r="Y77" s="208" t="s">
        <v>92</v>
      </c>
      <c r="Z77" s="209"/>
      <c r="AA77" s="210"/>
    </row>
    <row r="78" spans="1:27" ht="15" customHeight="1">
      <c r="A78" s="35" t="s">
        <v>142</v>
      </c>
      <c r="B78" s="36"/>
      <c r="C78" s="20">
        <v>0</v>
      </c>
      <c r="D78" s="21">
        <v>0</v>
      </c>
      <c r="E78" s="21">
        <v>0</v>
      </c>
      <c r="F78" s="104">
        <f>SUM(D78+E78)*$H$83</f>
        <v>0</v>
      </c>
      <c r="G78" s="120">
        <f>SUM(D78:F78)</f>
        <v>0</v>
      </c>
      <c r="H78" s="165">
        <f>C78*G78</f>
        <v>0</v>
      </c>
      <c r="J78" s="93" t="s">
        <v>150</v>
      </c>
      <c r="K78" s="3"/>
      <c r="L78" s="15"/>
      <c r="M78" s="15"/>
      <c r="N78" s="15"/>
      <c r="O78" s="3"/>
      <c r="P78" s="10"/>
      <c r="R78" s="312" t="s">
        <v>171</v>
      </c>
      <c r="S78" s="313"/>
      <c r="T78" s="314"/>
      <c r="U78" s="31">
        <f>+'Item 1 '!U78</f>
        <v>0</v>
      </c>
      <c r="V78" s="315">
        <f>SUM(V75+V69+V63+V59+V54)*U78</f>
        <v>0</v>
      </c>
      <c r="W78" s="316"/>
      <c r="Y78" s="97" t="s">
        <v>94</v>
      </c>
      <c r="Z78" s="334"/>
      <c r="AA78" s="335"/>
    </row>
    <row r="79" spans="1:27" ht="15" customHeight="1" thickBot="1">
      <c r="A79" s="9"/>
      <c r="B79" s="3"/>
      <c r="C79" s="3"/>
      <c r="D79" s="3"/>
      <c r="E79" s="3"/>
      <c r="F79" s="311" t="s">
        <v>184</v>
      </c>
      <c r="G79" s="311"/>
      <c r="H79" s="108">
        <f>SUM(H76:H78)</f>
        <v>0</v>
      </c>
      <c r="J79" s="9"/>
      <c r="K79" s="3"/>
      <c r="L79" s="134"/>
      <c r="M79" s="96">
        <v>0</v>
      </c>
      <c r="N79" s="20">
        <v>0</v>
      </c>
      <c r="O79" s="20" t="s">
        <v>100</v>
      </c>
      <c r="P79" s="92">
        <f>N79*M79</f>
        <v>0</v>
      </c>
      <c r="R79" s="321" t="s">
        <v>172</v>
      </c>
      <c r="S79" s="322"/>
      <c r="T79" s="323"/>
      <c r="U79" s="32">
        <f>+'Item 1 '!U79</f>
        <v>0</v>
      </c>
      <c r="V79" s="324">
        <f>SUM(V75+V69+V63+V59+V54)*U79</f>
        <v>0</v>
      </c>
      <c r="W79" s="325"/>
      <c r="Y79" s="98"/>
      <c r="Z79" s="336"/>
      <c r="AA79" s="337"/>
    </row>
    <row r="80" spans="1:27" ht="15" customHeight="1" thickBot="1">
      <c r="A80" s="9"/>
      <c r="B80" s="3"/>
      <c r="C80" s="3"/>
      <c r="D80" s="3"/>
      <c r="E80" s="3"/>
      <c r="F80" s="3"/>
      <c r="G80" s="3"/>
      <c r="H80" s="10"/>
      <c r="J80" s="9"/>
      <c r="K80" s="3"/>
      <c r="L80" s="134"/>
      <c r="M80" s="96">
        <v>0</v>
      </c>
      <c r="N80" s="20">
        <v>0</v>
      </c>
      <c r="O80" s="20" t="s">
        <v>100</v>
      </c>
      <c r="P80" s="92">
        <f>N80*M80</f>
        <v>0</v>
      </c>
      <c r="S80" s="346" t="s">
        <v>1</v>
      </c>
      <c r="T80" s="347"/>
      <c r="U80" s="28">
        <f>SUM(U78:U79)</f>
        <v>0</v>
      </c>
      <c r="V80" s="293">
        <f>SUM(V78:W79)</f>
        <v>0</v>
      </c>
      <c r="W80" s="294"/>
      <c r="Y80" s="99" t="s">
        <v>95</v>
      </c>
      <c r="Z80" s="334"/>
      <c r="AA80" s="335"/>
    </row>
    <row r="81" spans="1:27" ht="15" customHeight="1" thickBot="1">
      <c r="A81" s="197" t="s">
        <v>143</v>
      </c>
      <c r="B81" s="198"/>
      <c r="C81" s="3"/>
      <c r="D81" s="19"/>
      <c r="E81" s="19"/>
      <c r="F81" s="3"/>
      <c r="G81" s="16"/>
      <c r="H81" s="108"/>
      <c r="J81" s="9"/>
      <c r="K81" s="3"/>
      <c r="L81" s="134"/>
      <c r="M81" s="96">
        <v>0</v>
      </c>
      <c r="N81" s="20">
        <v>0</v>
      </c>
      <c r="O81" s="20" t="s">
        <v>100</v>
      </c>
      <c r="P81" s="92">
        <f>N81*M81</f>
        <v>0</v>
      </c>
      <c r="Y81" s="98"/>
      <c r="Z81" s="336"/>
      <c r="AA81" s="337"/>
    </row>
    <row r="82" spans="1:28" ht="14.25" customHeight="1" thickBot="1">
      <c r="A82" s="106" t="s">
        <v>113</v>
      </c>
      <c r="B82" s="107" t="s">
        <v>114</v>
      </c>
      <c r="C82" s="107" t="s">
        <v>115</v>
      </c>
      <c r="D82" s="107" t="s">
        <v>116</v>
      </c>
      <c r="E82" s="107" t="s">
        <v>117</v>
      </c>
      <c r="F82" s="107" t="s">
        <v>73</v>
      </c>
      <c r="G82" s="107" t="s">
        <v>73</v>
      </c>
      <c r="H82" s="130" t="s">
        <v>9</v>
      </c>
      <c r="J82" s="9"/>
      <c r="K82" s="3"/>
      <c r="L82" s="134"/>
      <c r="M82" s="96">
        <v>0</v>
      </c>
      <c r="N82" s="20">
        <v>0</v>
      </c>
      <c r="O82" s="20" t="s">
        <v>100</v>
      </c>
      <c r="P82" s="196">
        <f>N82*M82</f>
        <v>0</v>
      </c>
      <c r="R82" s="282" t="s">
        <v>3</v>
      </c>
      <c r="S82" s="283"/>
      <c r="T82" s="283"/>
      <c r="U82" s="184">
        <f>+U80+U75+U69+U63+U59</f>
        <v>0</v>
      </c>
      <c r="V82" s="328">
        <f>ROUND(V80+V75+V69+V63+V59+V54,0)</f>
        <v>0</v>
      </c>
      <c r="W82" s="329"/>
      <c r="Y82" s="99" t="s">
        <v>93</v>
      </c>
      <c r="Z82" s="334"/>
      <c r="AA82" s="335"/>
      <c r="AB82" s="65"/>
    </row>
    <row r="83" spans="1:27" ht="15" customHeight="1" thickBot="1">
      <c r="A83" s="109">
        <v>0.062</v>
      </c>
      <c r="B83" s="131">
        <v>0.0145</v>
      </c>
      <c r="C83" s="131">
        <v>0.008</v>
      </c>
      <c r="D83" s="131">
        <v>0.06</v>
      </c>
      <c r="E83" s="131">
        <v>0.12</v>
      </c>
      <c r="F83" s="131">
        <v>0</v>
      </c>
      <c r="G83" s="131">
        <v>0</v>
      </c>
      <c r="H83" s="132">
        <f>SUM(A83:G83)</f>
        <v>0.26449999999999996</v>
      </c>
      <c r="J83" s="11"/>
      <c r="K83" s="12"/>
      <c r="L83" s="12"/>
      <c r="M83" s="12"/>
      <c r="N83" s="175"/>
      <c r="O83" s="175" t="s">
        <v>5</v>
      </c>
      <c r="P83" s="195">
        <f>SUM(P79:P82)</f>
        <v>0</v>
      </c>
      <c r="R83" s="148"/>
      <c r="S83" s="53"/>
      <c r="T83" s="326" t="s">
        <v>29</v>
      </c>
      <c r="U83" s="327"/>
      <c r="V83" s="341">
        <f>ROUND(SUM(V54:V80)/2,0)</f>
        <v>0</v>
      </c>
      <c r="W83" s="342"/>
      <c r="Y83" s="98"/>
      <c r="Z83" s="336"/>
      <c r="AA83" s="337"/>
    </row>
    <row r="84" spans="12:23" ht="15" customHeight="1" thickBot="1">
      <c r="L84" s="2"/>
      <c r="M84" s="2"/>
      <c r="U84" s="100" t="s">
        <v>197</v>
      </c>
      <c r="V84" s="280">
        <f>+V82-V83</f>
        <v>0</v>
      </c>
      <c r="W84" s="281"/>
    </row>
    <row r="85" spans="1:28" ht="15" customHeight="1" thickBot="1">
      <c r="A85" s="52" t="s">
        <v>80</v>
      </c>
      <c r="B85" s="53"/>
      <c r="C85" s="53"/>
      <c r="D85" s="53"/>
      <c r="E85" s="53"/>
      <c r="F85" s="53"/>
      <c r="G85" s="53"/>
      <c r="H85" s="53"/>
      <c r="I85" s="53"/>
      <c r="J85" s="53"/>
      <c r="K85" s="53"/>
      <c r="L85" s="53"/>
      <c r="M85" s="53"/>
      <c r="N85" s="53"/>
      <c r="O85" s="53"/>
      <c r="P85" s="53"/>
      <c r="Q85" s="53"/>
      <c r="R85" s="53"/>
      <c r="S85" s="53"/>
      <c r="T85" s="53"/>
      <c r="U85" s="53"/>
      <c r="V85" s="53"/>
      <c r="W85" s="53"/>
      <c r="X85" s="53"/>
      <c r="Y85" s="53"/>
      <c r="Z85" s="53"/>
      <c r="AA85" s="115"/>
      <c r="AB85" s="3"/>
    </row>
    <row r="86" spans="1:28" ht="15" customHeight="1">
      <c r="A86" s="24">
        <v>1</v>
      </c>
      <c r="B86" s="24"/>
      <c r="C86" s="24"/>
      <c r="D86" s="24"/>
      <c r="E86" s="116"/>
      <c r="F86" s="116"/>
      <c r="G86" s="116"/>
      <c r="H86" s="116"/>
      <c r="I86" s="116"/>
      <c r="J86" s="116"/>
      <c r="K86" s="116"/>
      <c r="L86" s="116"/>
      <c r="M86" s="116"/>
      <c r="N86" s="116"/>
      <c r="O86" s="116"/>
      <c r="P86" s="116"/>
      <c r="Q86" s="116"/>
      <c r="R86" s="116"/>
      <c r="S86" s="116"/>
      <c r="T86" s="116"/>
      <c r="U86" s="116"/>
      <c r="V86" s="116"/>
      <c r="W86" s="116"/>
      <c r="X86" s="116"/>
      <c r="Y86" s="116"/>
      <c r="Z86" s="116"/>
      <c r="AA86" s="116"/>
      <c r="AB86" s="50"/>
    </row>
    <row r="87" spans="1:28" ht="15" customHeight="1">
      <c r="A87" s="24">
        <v>2</v>
      </c>
      <c r="B87" s="24"/>
      <c r="C87" s="24"/>
      <c r="D87" s="24"/>
      <c r="E87" s="117"/>
      <c r="F87" s="117"/>
      <c r="G87" s="117"/>
      <c r="H87" s="117"/>
      <c r="I87" s="117"/>
      <c r="J87" s="117"/>
      <c r="K87" s="117"/>
      <c r="L87" s="117"/>
      <c r="M87" s="117"/>
      <c r="N87" s="117"/>
      <c r="O87" s="117"/>
      <c r="P87" s="117"/>
      <c r="Q87" s="117"/>
      <c r="R87" s="117"/>
      <c r="S87" s="117"/>
      <c r="T87" s="117"/>
      <c r="U87" s="117"/>
      <c r="V87" s="117"/>
      <c r="W87" s="117"/>
      <c r="X87" s="117"/>
      <c r="Y87" s="117"/>
      <c r="Z87" s="117"/>
      <c r="AA87" s="117"/>
      <c r="AB87" s="50"/>
    </row>
    <row r="88" spans="1:28" ht="15" customHeight="1">
      <c r="A88" s="24">
        <v>3</v>
      </c>
      <c r="B88" s="24"/>
      <c r="C88" s="24"/>
      <c r="D88" s="24"/>
      <c r="E88" s="117"/>
      <c r="F88" s="117"/>
      <c r="G88" s="117"/>
      <c r="H88" s="117"/>
      <c r="I88" s="117"/>
      <c r="J88" s="117"/>
      <c r="K88" s="117"/>
      <c r="L88" s="117"/>
      <c r="M88" s="117"/>
      <c r="N88" s="117"/>
      <c r="O88" s="117"/>
      <c r="P88" s="117"/>
      <c r="Q88" s="117"/>
      <c r="R88" s="117"/>
      <c r="S88" s="117"/>
      <c r="T88" s="117"/>
      <c r="U88" s="117"/>
      <c r="V88" s="117"/>
      <c r="W88" s="117"/>
      <c r="X88" s="117"/>
      <c r="Y88" s="117"/>
      <c r="Z88" s="117"/>
      <c r="AA88" s="117"/>
      <c r="AB88" s="50"/>
    </row>
    <row r="89" spans="1:28" ht="15" customHeight="1">
      <c r="A89" s="24">
        <v>4</v>
      </c>
      <c r="B89" s="24"/>
      <c r="C89" s="24"/>
      <c r="D89" s="24"/>
      <c r="E89" s="117"/>
      <c r="F89" s="117"/>
      <c r="G89" s="117"/>
      <c r="H89" s="117"/>
      <c r="I89" s="117"/>
      <c r="J89" s="117"/>
      <c r="K89" s="117"/>
      <c r="L89" s="117"/>
      <c r="M89" s="117"/>
      <c r="N89" s="117"/>
      <c r="O89" s="117"/>
      <c r="P89" s="117"/>
      <c r="Q89" s="117"/>
      <c r="R89" s="117"/>
      <c r="S89" s="117"/>
      <c r="T89" s="117"/>
      <c r="U89" s="117"/>
      <c r="V89" s="117"/>
      <c r="W89" s="117"/>
      <c r="X89" s="117"/>
      <c r="Y89" s="117"/>
      <c r="Z89" s="117"/>
      <c r="AA89" s="117"/>
      <c r="AB89" s="50"/>
    </row>
    <row r="90" spans="1:28" ht="15" customHeight="1">
      <c r="A90" s="24">
        <v>5</v>
      </c>
      <c r="B90" s="24"/>
      <c r="C90" s="24"/>
      <c r="D90" s="24"/>
      <c r="E90" s="117"/>
      <c r="F90" s="117"/>
      <c r="G90" s="117"/>
      <c r="H90" s="117"/>
      <c r="I90" s="117"/>
      <c r="J90" s="117"/>
      <c r="K90" s="117"/>
      <c r="L90" s="117"/>
      <c r="M90" s="117"/>
      <c r="N90" s="117"/>
      <c r="O90" s="117"/>
      <c r="P90" s="117"/>
      <c r="Q90" s="117"/>
      <c r="R90" s="117"/>
      <c r="S90" s="117"/>
      <c r="T90" s="117"/>
      <c r="U90" s="117"/>
      <c r="V90" s="117"/>
      <c r="W90" s="117"/>
      <c r="X90" s="117"/>
      <c r="Y90" s="117"/>
      <c r="Z90" s="117"/>
      <c r="AA90" s="117"/>
      <c r="AB90" s="50"/>
    </row>
    <row r="91" spans="1:28" ht="15" customHeight="1">
      <c r="A91" s="24">
        <v>6</v>
      </c>
      <c r="B91" s="24"/>
      <c r="C91" s="24"/>
      <c r="D91" s="24"/>
      <c r="E91" s="117"/>
      <c r="F91" s="117"/>
      <c r="G91" s="117"/>
      <c r="H91" s="117"/>
      <c r="I91" s="117"/>
      <c r="J91" s="117"/>
      <c r="K91" s="117"/>
      <c r="L91" s="117"/>
      <c r="M91" s="117"/>
      <c r="N91" s="117"/>
      <c r="O91" s="117"/>
      <c r="P91" s="117"/>
      <c r="Q91" s="117"/>
      <c r="R91" s="117"/>
      <c r="S91" s="117"/>
      <c r="T91" s="117"/>
      <c r="U91" s="117"/>
      <c r="V91" s="117"/>
      <c r="W91" s="117"/>
      <c r="X91" s="117"/>
      <c r="Y91" s="117"/>
      <c r="Z91" s="117"/>
      <c r="AA91" s="117"/>
      <c r="AB91" s="50"/>
    </row>
    <row r="92" spans="1:28" ht="15" customHeight="1">
      <c r="A92" s="24">
        <v>7</v>
      </c>
      <c r="B92" s="24"/>
      <c r="C92" s="24"/>
      <c r="D92" s="24"/>
      <c r="E92" s="117"/>
      <c r="F92" s="117"/>
      <c r="G92" s="117"/>
      <c r="H92" s="117"/>
      <c r="I92" s="117"/>
      <c r="J92" s="117"/>
      <c r="K92" s="117"/>
      <c r="L92" s="117"/>
      <c r="M92" s="117"/>
      <c r="N92" s="117"/>
      <c r="O92" s="117"/>
      <c r="P92" s="117"/>
      <c r="Q92" s="117"/>
      <c r="R92" s="117"/>
      <c r="S92" s="117"/>
      <c r="T92" s="117"/>
      <c r="U92" s="117"/>
      <c r="V92" s="117"/>
      <c r="W92" s="117"/>
      <c r="X92" s="117"/>
      <c r="Y92" s="117"/>
      <c r="Z92" s="117"/>
      <c r="AA92" s="117"/>
      <c r="AB92" s="50"/>
    </row>
    <row r="93" spans="1:28" ht="15" customHeight="1">
      <c r="A93" s="24">
        <v>8</v>
      </c>
      <c r="B93" s="24"/>
      <c r="C93" s="24"/>
      <c r="D93" s="24"/>
      <c r="E93" s="117"/>
      <c r="F93" s="117"/>
      <c r="G93" s="117"/>
      <c r="H93" s="117"/>
      <c r="I93" s="117"/>
      <c r="J93" s="117"/>
      <c r="K93" s="117"/>
      <c r="L93" s="117"/>
      <c r="M93" s="117"/>
      <c r="N93" s="117"/>
      <c r="O93" s="117"/>
      <c r="P93" s="117"/>
      <c r="Q93" s="117"/>
      <c r="R93" s="117"/>
      <c r="S93" s="117"/>
      <c r="T93" s="117"/>
      <c r="U93" s="117"/>
      <c r="V93" s="117"/>
      <c r="W93" s="117"/>
      <c r="X93" s="117"/>
      <c r="Y93" s="117"/>
      <c r="Z93" s="117"/>
      <c r="AA93" s="117"/>
      <c r="AB93" s="50"/>
    </row>
    <row r="94" spans="1:28" ht="15" customHeight="1">
      <c r="A94" s="24">
        <v>9</v>
      </c>
      <c r="B94" s="24"/>
      <c r="C94" s="24"/>
      <c r="D94" s="24"/>
      <c r="E94" s="117"/>
      <c r="F94" s="117"/>
      <c r="G94" s="117"/>
      <c r="H94" s="117"/>
      <c r="I94" s="117"/>
      <c r="J94" s="117"/>
      <c r="K94" s="117"/>
      <c r="L94" s="117"/>
      <c r="M94" s="117"/>
      <c r="N94" s="117"/>
      <c r="O94" s="117"/>
      <c r="P94" s="117"/>
      <c r="Q94" s="117"/>
      <c r="R94" s="117"/>
      <c r="S94" s="117"/>
      <c r="T94" s="117"/>
      <c r="U94" s="117"/>
      <c r="V94" s="117"/>
      <c r="W94" s="117"/>
      <c r="X94" s="117"/>
      <c r="Y94" s="117"/>
      <c r="Z94" s="117"/>
      <c r="AA94" s="117"/>
      <c r="AB94" s="50"/>
    </row>
    <row r="95" spans="1:28" ht="15" customHeight="1">
      <c r="A95" s="24">
        <v>10</v>
      </c>
      <c r="B95" s="24"/>
      <c r="C95" s="24"/>
      <c r="D95" s="24"/>
      <c r="E95" s="117"/>
      <c r="F95" s="117"/>
      <c r="G95" s="117"/>
      <c r="H95" s="117"/>
      <c r="I95" s="117"/>
      <c r="J95" s="117"/>
      <c r="K95" s="117"/>
      <c r="L95" s="117"/>
      <c r="M95" s="117"/>
      <c r="N95" s="117"/>
      <c r="O95" s="117"/>
      <c r="P95" s="117"/>
      <c r="Q95" s="117"/>
      <c r="R95" s="117"/>
      <c r="S95" s="117"/>
      <c r="T95" s="117"/>
      <c r="U95" s="117"/>
      <c r="V95" s="117"/>
      <c r="W95" s="117"/>
      <c r="X95" s="117"/>
      <c r="Y95" s="117"/>
      <c r="Z95" s="117"/>
      <c r="AA95" s="117"/>
      <c r="AB95" s="50"/>
    </row>
    <row r="96" spans="1:28" ht="15" customHeight="1">
      <c r="A96" s="24">
        <v>11</v>
      </c>
      <c r="B96" s="24"/>
      <c r="C96" s="24"/>
      <c r="D96" s="24"/>
      <c r="E96" s="117"/>
      <c r="F96" s="117"/>
      <c r="G96" s="117"/>
      <c r="H96" s="117"/>
      <c r="I96" s="117"/>
      <c r="J96" s="117"/>
      <c r="K96" s="117"/>
      <c r="L96" s="117"/>
      <c r="M96" s="117"/>
      <c r="N96" s="117"/>
      <c r="O96" s="117"/>
      <c r="P96" s="117"/>
      <c r="Q96" s="117"/>
      <c r="R96" s="117"/>
      <c r="S96" s="117"/>
      <c r="T96" s="117"/>
      <c r="U96" s="117"/>
      <c r="V96" s="117"/>
      <c r="W96" s="117"/>
      <c r="X96" s="117"/>
      <c r="Y96" s="117"/>
      <c r="Z96" s="117"/>
      <c r="AA96" s="117"/>
      <c r="AB96" s="50"/>
    </row>
    <row r="97" spans="1:28" ht="15" customHeight="1">
      <c r="A97" s="24">
        <v>12</v>
      </c>
      <c r="B97" s="24"/>
      <c r="C97" s="24"/>
      <c r="D97" s="24"/>
      <c r="E97" s="117"/>
      <c r="F97" s="117"/>
      <c r="G97" s="117"/>
      <c r="H97" s="117"/>
      <c r="I97" s="117"/>
      <c r="J97" s="117"/>
      <c r="K97" s="117"/>
      <c r="L97" s="117"/>
      <c r="M97" s="117"/>
      <c r="N97" s="117"/>
      <c r="O97" s="117"/>
      <c r="P97" s="117"/>
      <c r="Q97" s="117"/>
      <c r="R97" s="117"/>
      <c r="S97" s="117"/>
      <c r="T97" s="117"/>
      <c r="U97" s="117"/>
      <c r="V97" s="117"/>
      <c r="W97" s="117"/>
      <c r="X97" s="117"/>
      <c r="Y97" s="117"/>
      <c r="Z97" s="117"/>
      <c r="AA97" s="117"/>
      <c r="AB97" s="50"/>
    </row>
    <row r="98" spans="1:28" ht="15" customHeight="1">
      <c r="A98" s="24">
        <v>13</v>
      </c>
      <c r="B98" s="24"/>
      <c r="C98" s="24"/>
      <c r="D98" s="24"/>
      <c r="E98" s="117"/>
      <c r="F98" s="117"/>
      <c r="G98" s="117"/>
      <c r="H98" s="117"/>
      <c r="I98" s="117"/>
      <c r="J98" s="117"/>
      <c r="K98" s="117"/>
      <c r="L98" s="117"/>
      <c r="M98" s="117"/>
      <c r="N98" s="117"/>
      <c r="O98" s="117"/>
      <c r="P98" s="117"/>
      <c r="Q98" s="117"/>
      <c r="R98" s="117"/>
      <c r="S98" s="117"/>
      <c r="T98" s="117"/>
      <c r="U98" s="117"/>
      <c r="V98" s="117"/>
      <c r="W98" s="117"/>
      <c r="X98" s="117"/>
      <c r="Y98" s="117"/>
      <c r="Z98" s="117"/>
      <c r="AA98" s="117"/>
      <c r="AB98" s="50"/>
    </row>
    <row r="99" spans="1:28" ht="15" customHeight="1">
      <c r="A99" s="24">
        <v>14</v>
      </c>
      <c r="B99" s="24"/>
      <c r="C99" s="24"/>
      <c r="D99" s="24"/>
      <c r="E99" s="117"/>
      <c r="F99" s="117"/>
      <c r="G99" s="117"/>
      <c r="H99" s="117"/>
      <c r="I99" s="117"/>
      <c r="J99" s="117"/>
      <c r="K99" s="117"/>
      <c r="L99" s="117"/>
      <c r="M99" s="117"/>
      <c r="N99" s="117"/>
      <c r="O99" s="117"/>
      <c r="P99" s="117"/>
      <c r="Q99" s="117"/>
      <c r="R99" s="117"/>
      <c r="S99" s="117"/>
      <c r="T99" s="117"/>
      <c r="U99" s="117"/>
      <c r="V99" s="117"/>
      <c r="W99" s="117"/>
      <c r="X99" s="117"/>
      <c r="Y99" s="117"/>
      <c r="Z99" s="117"/>
      <c r="AA99" s="117"/>
      <c r="AB99" s="50"/>
    </row>
    <row r="100" spans="1:28" ht="15" customHeight="1">
      <c r="A100" s="24">
        <v>15</v>
      </c>
      <c r="B100" s="24"/>
      <c r="C100" s="24"/>
      <c r="D100" s="24"/>
      <c r="E100" s="117"/>
      <c r="F100" s="117"/>
      <c r="G100" s="117"/>
      <c r="H100" s="117"/>
      <c r="I100" s="117"/>
      <c r="J100" s="117"/>
      <c r="K100" s="117"/>
      <c r="L100" s="117"/>
      <c r="M100" s="117"/>
      <c r="N100" s="117"/>
      <c r="O100" s="117"/>
      <c r="P100" s="117"/>
      <c r="Q100" s="117"/>
      <c r="R100" s="117"/>
      <c r="S100" s="117"/>
      <c r="T100" s="117"/>
      <c r="U100" s="117"/>
      <c r="V100" s="117"/>
      <c r="W100" s="117"/>
      <c r="X100" s="117"/>
      <c r="Y100" s="117"/>
      <c r="Z100" s="117"/>
      <c r="AA100" s="117"/>
      <c r="AB100" s="50"/>
    </row>
  </sheetData>
  <sheetProtection/>
  <mergeCells count="238">
    <mergeCell ref="T83:U83"/>
    <mergeCell ref="F79:G79"/>
    <mergeCell ref="V83:W83"/>
    <mergeCell ref="Z83:AA83"/>
    <mergeCell ref="S80:T80"/>
    <mergeCell ref="V80:W80"/>
    <mergeCell ref="Z80:AA80"/>
    <mergeCell ref="Z81:AA81"/>
    <mergeCell ref="R82:T82"/>
    <mergeCell ref="R79:T79"/>
    <mergeCell ref="V79:W79"/>
    <mergeCell ref="Z75:AA75"/>
    <mergeCell ref="Y77:AA77"/>
    <mergeCell ref="S75:T75"/>
    <mergeCell ref="V75:W75"/>
    <mergeCell ref="R77:W77"/>
    <mergeCell ref="Z79:AA79"/>
    <mergeCell ref="V82:W82"/>
    <mergeCell ref="Z82:AA82"/>
    <mergeCell ref="R78:T78"/>
    <mergeCell ref="V78:W78"/>
    <mergeCell ref="Z78:AA78"/>
    <mergeCell ref="R73:T73"/>
    <mergeCell ref="V73:W73"/>
    <mergeCell ref="Z73:AA73"/>
    <mergeCell ref="V74:W74"/>
    <mergeCell ref="Z74:AA74"/>
    <mergeCell ref="R74:T74"/>
    <mergeCell ref="Z70:AA70"/>
    <mergeCell ref="R71:W71"/>
    <mergeCell ref="Z71:AA71"/>
    <mergeCell ref="R72:T72"/>
    <mergeCell ref="V72:W72"/>
    <mergeCell ref="Z72:AA72"/>
    <mergeCell ref="R67:T67"/>
    <mergeCell ref="V67:W67"/>
    <mergeCell ref="Z67:AA67"/>
    <mergeCell ref="R68:T68"/>
    <mergeCell ref="V68:W68"/>
    <mergeCell ref="S69:T69"/>
    <mergeCell ref="V69:W69"/>
    <mergeCell ref="Y69:AA69"/>
    <mergeCell ref="Z64:AA64"/>
    <mergeCell ref="R65:W65"/>
    <mergeCell ref="Z65:AA65"/>
    <mergeCell ref="R66:T66"/>
    <mergeCell ref="V66:W66"/>
    <mergeCell ref="Z66:AA66"/>
    <mergeCell ref="R61:W61"/>
    <mergeCell ref="Y61:AA61"/>
    <mergeCell ref="R62:T62"/>
    <mergeCell ref="V62:W62"/>
    <mergeCell ref="Z62:AA62"/>
    <mergeCell ref="S63:T63"/>
    <mergeCell ref="V63:W63"/>
    <mergeCell ref="Z63:AA63"/>
    <mergeCell ref="R57:W57"/>
    <mergeCell ref="Z57:AA57"/>
    <mergeCell ref="R58:T58"/>
    <mergeCell ref="V58:W58"/>
    <mergeCell ref="Z58:AA58"/>
    <mergeCell ref="S59:T59"/>
    <mergeCell ref="V59:W59"/>
    <mergeCell ref="Z59:AA59"/>
    <mergeCell ref="A55:B55"/>
    <mergeCell ref="C55:H55"/>
    <mergeCell ref="V55:W55"/>
    <mergeCell ref="Z55:AA55"/>
    <mergeCell ref="A56:B56"/>
    <mergeCell ref="Z56:AA56"/>
    <mergeCell ref="S55:U55"/>
    <mergeCell ref="V56:W56"/>
    <mergeCell ref="J55:P55"/>
    <mergeCell ref="A53:H53"/>
    <mergeCell ref="J53:P53"/>
    <mergeCell ref="R53:W53"/>
    <mergeCell ref="Y53:AA53"/>
    <mergeCell ref="A54:B54"/>
    <mergeCell ref="R54:U54"/>
    <mergeCell ref="V54:W54"/>
    <mergeCell ref="Z54:AA54"/>
    <mergeCell ref="A50:G51"/>
    <mergeCell ref="J50:K50"/>
    <mergeCell ref="M50:O50"/>
    <mergeCell ref="Q50:S50"/>
    <mergeCell ref="U50:V50"/>
    <mergeCell ref="J51:K51"/>
    <mergeCell ref="M51:O51"/>
    <mergeCell ref="Q51:S51"/>
    <mergeCell ref="B47:E47"/>
    <mergeCell ref="Y47:Z47"/>
    <mergeCell ref="B48:E48"/>
    <mergeCell ref="Y48:Z48"/>
    <mergeCell ref="B49:E49"/>
    <mergeCell ref="Y49:Z49"/>
    <mergeCell ref="B44:E44"/>
    <mergeCell ref="Y44:Z44"/>
    <mergeCell ref="B45:E45"/>
    <mergeCell ref="Y45:Z45"/>
    <mergeCell ref="B46:E46"/>
    <mergeCell ref="Y46:Z46"/>
    <mergeCell ref="B41:E41"/>
    <mergeCell ref="Y41:Z41"/>
    <mergeCell ref="B42:E42"/>
    <mergeCell ref="Y42:Z42"/>
    <mergeCell ref="B43:E43"/>
    <mergeCell ref="B38:E38"/>
    <mergeCell ref="Y38:Z38"/>
    <mergeCell ref="B39:E39"/>
    <mergeCell ref="Y39:Z39"/>
    <mergeCell ref="B40:E40"/>
    <mergeCell ref="Y40:Z40"/>
    <mergeCell ref="B35:E35"/>
    <mergeCell ref="Y35:Z35"/>
    <mergeCell ref="B36:E36"/>
    <mergeCell ref="Y36:Z36"/>
    <mergeCell ref="B37:E37"/>
    <mergeCell ref="Y37:Z37"/>
    <mergeCell ref="B32:E32"/>
    <mergeCell ref="Y32:Z32"/>
    <mergeCell ref="B33:E33"/>
    <mergeCell ref="Y33:Z33"/>
    <mergeCell ref="B34:E34"/>
    <mergeCell ref="Y34:Z34"/>
    <mergeCell ref="B29:E29"/>
    <mergeCell ref="Y29:Z29"/>
    <mergeCell ref="B30:E30"/>
    <mergeCell ref="Y30:Z30"/>
    <mergeCell ref="B31:E31"/>
    <mergeCell ref="Y31:Z31"/>
    <mergeCell ref="B26:E26"/>
    <mergeCell ref="Y26:Z26"/>
    <mergeCell ref="B27:E27"/>
    <mergeCell ref="Y27:Z27"/>
    <mergeCell ref="B28:E28"/>
    <mergeCell ref="B23:E23"/>
    <mergeCell ref="Y23:Z23"/>
    <mergeCell ref="B24:E24"/>
    <mergeCell ref="Y24:Z24"/>
    <mergeCell ref="B25:E25"/>
    <mergeCell ref="Y25:Z25"/>
    <mergeCell ref="Q20:R20"/>
    <mergeCell ref="Y20:AA20"/>
    <mergeCell ref="B21:E21"/>
    <mergeCell ref="B22:E22"/>
    <mergeCell ref="Y22:Z22"/>
    <mergeCell ref="B19:E20"/>
    <mergeCell ref="F19:G20"/>
    <mergeCell ref="H19:L19"/>
    <mergeCell ref="M19:P19"/>
    <mergeCell ref="Q19:T19"/>
    <mergeCell ref="U19:X19"/>
    <mergeCell ref="H20:I20"/>
    <mergeCell ref="M20:N20"/>
    <mergeCell ref="P15:R15"/>
    <mergeCell ref="A16:B16"/>
    <mergeCell ref="D16:F16"/>
    <mergeCell ref="H16:I16"/>
    <mergeCell ref="K16:N16"/>
    <mergeCell ref="P16:R16"/>
    <mergeCell ref="A14:B14"/>
    <mergeCell ref="D14:F14"/>
    <mergeCell ref="H14:I14"/>
    <mergeCell ref="K14:N14"/>
    <mergeCell ref="P14:R14"/>
    <mergeCell ref="T14:AA16"/>
    <mergeCell ref="A15:B15"/>
    <mergeCell ref="D15:F15"/>
    <mergeCell ref="H15:I15"/>
    <mergeCell ref="K15:N15"/>
    <mergeCell ref="X12:AA12"/>
    <mergeCell ref="A11:B11"/>
    <mergeCell ref="D11:F11"/>
    <mergeCell ref="A13:B13"/>
    <mergeCell ref="D13:F13"/>
    <mergeCell ref="H13:I13"/>
    <mergeCell ref="K13:N13"/>
    <mergeCell ref="P13:R13"/>
    <mergeCell ref="T13:AA13"/>
    <mergeCell ref="A12:B12"/>
    <mergeCell ref="D12:F12"/>
    <mergeCell ref="H12:I12"/>
    <mergeCell ref="K12:N12"/>
    <mergeCell ref="P12:R12"/>
    <mergeCell ref="T12:V12"/>
    <mergeCell ref="A10:B10"/>
    <mergeCell ref="D10:F10"/>
    <mergeCell ref="H10:I10"/>
    <mergeCell ref="K10:N10"/>
    <mergeCell ref="P10:R10"/>
    <mergeCell ref="P9:R9"/>
    <mergeCell ref="X11:AA11"/>
    <mergeCell ref="T9:V9"/>
    <mergeCell ref="H11:I11"/>
    <mergeCell ref="K11:N11"/>
    <mergeCell ref="P11:R11"/>
    <mergeCell ref="T11:U11"/>
    <mergeCell ref="X9:AA9"/>
    <mergeCell ref="T8:V8"/>
    <mergeCell ref="X8:AA8"/>
    <mergeCell ref="A7:B7"/>
    <mergeCell ref="D7:F7"/>
    <mergeCell ref="T10:V10"/>
    <mergeCell ref="X10:AA10"/>
    <mergeCell ref="A9:B9"/>
    <mergeCell ref="D9:F9"/>
    <mergeCell ref="H9:I9"/>
    <mergeCell ref="K9:N9"/>
    <mergeCell ref="K6:N6"/>
    <mergeCell ref="P6:R6"/>
    <mergeCell ref="T6:V6"/>
    <mergeCell ref="X6:AA6"/>
    <mergeCell ref="X7:AA7"/>
    <mergeCell ref="A8:B8"/>
    <mergeCell ref="D8:F8"/>
    <mergeCell ref="H8:I8"/>
    <mergeCell ref="K8:N8"/>
    <mergeCell ref="P8:R8"/>
    <mergeCell ref="V84:W84"/>
    <mergeCell ref="AN2:AX2"/>
    <mergeCell ref="A4:C4"/>
    <mergeCell ref="D4:F4"/>
    <mergeCell ref="K5:N5"/>
    <mergeCell ref="P5:R5"/>
    <mergeCell ref="H7:I7"/>
    <mergeCell ref="K7:N7"/>
    <mergeCell ref="P7:R7"/>
    <mergeCell ref="T7:V7"/>
    <mergeCell ref="A81:B81"/>
    <mergeCell ref="A1:C1"/>
    <mergeCell ref="D1:F1"/>
    <mergeCell ref="A2:C2"/>
    <mergeCell ref="D2:E2"/>
    <mergeCell ref="A3:AA3"/>
    <mergeCell ref="D5:F5"/>
    <mergeCell ref="T5:V5"/>
    <mergeCell ref="X5:AA5"/>
    <mergeCell ref="H1:AA2"/>
  </mergeCells>
  <conditionalFormatting sqref="AB49 AA22:AA49 Z28 F22:X49 P50:P51 T50:T51 X50:X51">
    <cfRule type="expression" priority="215" dxfId="47" stopIfTrue="1">
      <formula>#REF!&gt;0</formula>
    </cfRule>
    <cfRule type="expression" priority="216" dxfId="47" stopIfTrue="1">
      <formula>#REF!&lt;0</formula>
    </cfRule>
  </conditionalFormatting>
  <conditionalFormatting sqref="Y19 A19">
    <cfRule type="expression" priority="213" dxfId="47" stopIfTrue="1">
      <formula>#REF!&gt;0</formula>
    </cfRule>
    <cfRule type="expression" priority="214" dxfId="47" stopIfTrue="1">
      <formula>#REF!&lt;0</formula>
    </cfRule>
  </conditionalFormatting>
  <conditionalFormatting sqref="P50:P51 T50:T51 X50:X51">
    <cfRule type="expression" priority="28" dxfId="47" stopIfTrue="1">
      <formula>#REF!&gt;0</formula>
    </cfRule>
    <cfRule type="expression" priority="29" dxfId="47" stopIfTrue="1">
      <formula>#REF!&lt;0</formula>
    </cfRule>
  </conditionalFormatting>
  <conditionalFormatting sqref="A1:G2">
    <cfRule type="expression" priority="26" dxfId="2" stopIfTrue="1">
      <formula>$AW$11&lt;&gt;0</formula>
    </cfRule>
  </conditionalFormatting>
  <conditionalFormatting sqref="V55">
    <cfRule type="expression" priority="21" dxfId="47" stopIfTrue="1">
      <formula>#REF!&gt;0</formula>
    </cfRule>
    <cfRule type="expression" priority="22" dxfId="47" stopIfTrue="1">
      <formula>#REF!&lt;0</formula>
    </cfRule>
  </conditionalFormatting>
  <conditionalFormatting sqref="V83">
    <cfRule type="cellIs" priority="18" dxfId="2" operator="notEqual" stopIfTrue="1">
      <formula>$V$82</formula>
    </cfRule>
    <cfRule type="cellIs" priority="19" dxfId="1" operator="notEqual" stopIfTrue="1">
      <formula>$V$82</formula>
    </cfRule>
    <cfRule type="cellIs" priority="20" dxfId="0" operator="equal" stopIfTrue="1">
      <formula>$V$82</formula>
    </cfRule>
  </conditionalFormatting>
  <conditionalFormatting sqref="V55:W55">
    <cfRule type="cellIs" priority="17" dxfId="2" operator="notEqual" stopIfTrue="1">
      <formula>$V$54</formula>
    </cfRule>
    <cfRule type="cellIs" priority="65535" dxfId="0" operator="equal" stopIfTrue="1">
      <formula>$V$54</formula>
    </cfRule>
  </conditionalFormatting>
  <conditionalFormatting sqref="U72:V72 U66:U69 V66:V68 U78:U80 V78:V79">
    <cfRule type="cellIs" priority="23" dxfId="49" operator="equal" stopIfTrue="1">
      <formula>$AN$11</formula>
    </cfRule>
  </conditionalFormatting>
  <conditionalFormatting sqref="U68:V68 U62:V63">
    <cfRule type="cellIs" priority="24" dxfId="49" operator="equal" stopIfTrue="1">
      <formula>$AN$12</formula>
    </cfRule>
  </conditionalFormatting>
  <conditionalFormatting sqref="V83">
    <cfRule type="cellIs" priority="14" dxfId="2" operator="notEqual" stopIfTrue="1">
      <formula>$V$82</formula>
    </cfRule>
    <cfRule type="cellIs" priority="15" dxfId="1" operator="notEqual" stopIfTrue="1">
      <formula>$V$82</formula>
    </cfRule>
    <cfRule type="cellIs" priority="16" dxfId="0" operator="equal" stopIfTrue="1">
      <formula>$V$82</formula>
    </cfRule>
  </conditionalFormatting>
  <conditionalFormatting sqref="V55">
    <cfRule type="expression" priority="12" dxfId="47" stopIfTrue="1">
      <formula>#REF!&gt;0</formula>
    </cfRule>
    <cfRule type="expression" priority="13" dxfId="47" stopIfTrue="1">
      <formula>#REF!&lt;0</formula>
    </cfRule>
  </conditionalFormatting>
  <conditionalFormatting sqref="V55:W55">
    <cfRule type="cellIs" priority="10" dxfId="2" operator="notEqual" stopIfTrue="1">
      <formula>$V$54</formula>
    </cfRule>
    <cfRule type="cellIs" priority="11" dxfId="0" operator="equal" stopIfTrue="1">
      <formula>$V$54</formula>
    </cfRule>
  </conditionalFormatting>
  <conditionalFormatting sqref="V55">
    <cfRule type="expression" priority="8" dxfId="47" stopIfTrue="1">
      <formula>#REF!&gt;0</formula>
    </cfRule>
    <cfRule type="expression" priority="9" dxfId="47" stopIfTrue="1">
      <formula>#REF!&lt;0</formula>
    </cfRule>
  </conditionalFormatting>
  <conditionalFormatting sqref="V83">
    <cfRule type="cellIs" priority="5" dxfId="2" operator="notEqual" stopIfTrue="1">
      <formula>$V$82</formula>
    </cfRule>
    <cfRule type="cellIs" priority="6" dxfId="1" operator="notEqual" stopIfTrue="1">
      <formula>$V$82</formula>
    </cfRule>
    <cfRule type="cellIs" priority="7" dxfId="0" operator="equal" stopIfTrue="1">
      <formula>$V$82</formula>
    </cfRule>
  </conditionalFormatting>
  <conditionalFormatting sqref="V55:W55">
    <cfRule type="cellIs" priority="3" dxfId="2" operator="notEqual" stopIfTrue="1">
      <formula>$V$54</formula>
    </cfRule>
    <cfRule type="cellIs" priority="4" dxfId="0" operator="equal" stopIfTrue="1">
      <formula>$V$54</formula>
    </cfRule>
  </conditionalFormatting>
  <conditionalFormatting sqref="U72:V72 U66:U69 V66:V68 U78:V80">
    <cfRule type="cellIs" priority="2" dxfId="49" operator="equal" stopIfTrue="1">
      <formula>$AN$11</formula>
    </cfRule>
  </conditionalFormatting>
  <conditionalFormatting sqref="U68:V68 U62:V63">
    <cfRule type="cellIs" priority="1" dxfId="49" operator="equal" stopIfTrue="1">
      <formula>$AN$12</formula>
    </cfRule>
  </conditionalFormatting>
  <dataValidations count="6">
    <dataValidation type="list" allowBlank="1" showInputMessage="1" showErrorMessage="1" sqref="P14">
      <formula1>$AW$3:$AW$9</formula1>
    </dataValidation>
    <dataValidation type="list" allowBlank="1" showInputMessage="1" showErrorMessage="1" sqref="P12">
      <formula1>$AP$6:$AP$8</formula1>
    </dataValidation>
    <dataValidation type="list" allowBlank="1" showInputMessage="1" showErrorMessage="1" sqref="P10">
      <formula1>$AN$6:$AN$9</formula1>
    </dataValidation>
    <dataValidation type="list" allowBlank="1" showInputMessage="1" showErrorMessage="1" sqref="P16">
      <formula1>$AS$3:$AS$8</formula1>
    </dataValidation>
    <dataValidation type="list" allowBlank="1" showInputMessage="1" showErrorMessage="1" sqref="D12">
      <formula1>$AN$3:$AN$4</formula1>
    </dataValidation>
    <dataValidation type="list" allowBlank="1" showInputMessage="1" showErrorMessage="1" sqref="T12 W12:X12">
      <formula1>$AL$3:$AL$4</formula1>
    </dataValidation>
  </dataValidations>
  <hyperlinks>
    <hyperlink ref="J55" r:id="rId1" display="http://www.nww.usace.army.mil/html/OFFICES/Ed/C/ep_current.asp#reg8"/>
    <hyperlink ref="C55" r:id="rId2" display="http://www.wdol.gov/dba.aspx#14"/>
  </hyperlinks>
  <printOptions horizontalCentered="1"/>
  <pageMargins left="0.3" right="0.17" top="0.02" bottom="0.52" header="0.27" footer="0.3"/>
  <pageSetup horizontalDpi="600" verticalDpi="600" orientation="landscape" paperSize="3" scale="59" r:id="rId5"/>
  <headerFooter alignWithMargins="0">
    <oddFooter>&amp;L&amp;D&amp;T&amp;CPage &amp;P of &amp;N</oddFooter>
  </headerFooter>
  <rowBreaks count="1" manualBreakCount="1">
    <brk id="84" max="25" man="1"/>
  </rowBreaks>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CM-5 Modification Estimate of Cost</dc:title>
  <dc:subject/>
  <dc:creator>National Park Service - Denver Service Center</dc:creator>
  <cp:keywords>CM-5 Modification Estimate of Cost</cp:keywords>
  <dc:description>CM-5 Modification Estimate of Cost</dc:description>
  <cp:lastModifiedBy>Elaine Lau</cp:lastModifiedBy>
  <cp:lastPrinted>2011-06-16T14:37:38Z</cp:lastPrinted>
  <dcterms:created xsi:type="dcterms:W3CDTF">2002-07-24T15:33:17Z</dcterms:created>
  <dcterms:modified xsi:type="dcterms:W3CDTF">2011-08-05T19:55:31Z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